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autoCompressPictures="0"/>
  <bookViews>
    <workbookView xWindow="22840" yWindow="0" windowWidth="24300" windowHeight="25380"/>
  </bookViews>
  <sheets>
    <sheet name="TASSI SINDACALIZZAZIONE" sheetId="11" r:id="rId1"/>
    <sheet name="DATI GEN DI COMPARTO" sheetId="10" r:id="rId2"/>
    <sheet name="FUNZIONI CENTRALI" sheetId="4" r:id="rId3"/>
    <sheet name="NON CONTRATTUALIZZATI" sheetId="5" r:id="rId4"/>
    <sheet name="SICUREZ DIFESA " sheetId="3" r:id="rId5"/>
    <sheet name="FUNZIONI LOCALI" sheetId="6" r:id="rId6"/>
    <sheet name="REGIONI STAT SPECIALE" sheetId="7" r:id="rId7"/>
    <sheet name="ISTR E RICERCA" sheetId="1" r:id="rId8"/>
    <sheet name="SANITA" sheetId="8" r:id="rId9"/>
    <sheet name="ENTI ISTAT" sheetId="9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1" l="1"/>
  <c r="D11" i="11"/>
  <c r="C12" i="11"/>
  <c r="B12" i="11"/>
  <c r="C11" i="11"/>
  <c r="B11" i="11"/>
  <c r="G9" i="11"/>
  <c r="D9" i="11"/>
  <c r="E8" i="11"/>
  <c r="E7" i="11"/>
  <c r="E6" i="11"/>
  <c r="E5" i="11"/>
  <c r="E9" i="11"/>
  <c r="F5" i="11"/>
  <c r="F6" i="11"/>
  <c r="F7" i="11"/>
  <c r="F8" i="11"/>
  <c r="F9" i="11"/>
  <c r="C5" i="11"/>
  <c r="C6" i="11"/>
  <c r="C7" i="11"/>
  <c r="C8" i="11"/>
  <c r="C9" i="11"/>
  <c r="B5" i="11"/>
  <c r="B6" i="11"/>
  <c r="B7" i="11"/>
  <c r="B8" i="11"/>
  <c r="B9" i="11"/>
  <c r="F40" i="1"/>
  <c r="F41" i="1"/>
  <c r="F19" i="1"/>
  <c r="F20" i="1"/>
  <c r="G8" i="11"/>
  <c r="D8" i="11"/>
  <c r="I23" i="10"/>
  <c r="I24" i="10"/>
  <c r="I25" i="10"/>
  <c r="J26" i="10"/>
  <c r="G7" i="11"/>
  <c r="C23" i="10"/>
  <c r="C24" i="10"/>
  <c r="C25" i="10"/>
  <c r="D26" i="10"/>
  <c r="D7" i="11"/>
  <c r="G6" i="11"/>
  <c r="D6" i="11"/>
  <c r="G5" i="11"/>
  <c r="D5" i="11"/>
  <c r="C5" i="10"/>
  <c r="C6" i="10"/>
  <c r="C7" i="10"/>
  <c r="C8" i="10"/>
  <c r="C9" i="10"/>
  <c r="C10" i="10"/>
  <c r="C11" i="10"/>
  <c r="C12" i="10"/>
  <c r="C16" i="10"/>
  <c r="C21" i="10"/>
  <c r="C22" i="10"/>
  <c r="C29" i="10"/>
  <c r="C33" i="10"/>
  <c r="I5" i="10"/>
  <c r="I6" i="10"/>
  <c r="I7" i="10"/>
  <c r="I8" i="10"/>
  <c r="I9" i="10"/>
  <c r="I10" i="10"/>
  <c r="I11" i="10"/>
  <c r="I12" i="10"/>
  <c r="I16" i="10"/>
  <c r="I21" i="10"/>
  <c r="I22" i="10"/>
  <c r="I29" i="10"/>
  <c r="I33" i="10"/>
  <c r="C38" i="10"/>
  <c r="I41" i="10"/>
  <c r="I42" i="10"/>
  <c r="I43" i="10"/>
  <c r="I44" i="10"/>
  <c r="I50" i="10"/>
  <c r="I51" i="10"/>
  <c r="I53" i="10"/>
  <c r="I55" i="10"/>
  <c r="C47" i="10"/>
  <c r="C49" i="10"/>
  <c r="C51" i="10"/>
  <c r="B40" i="1"/>
  <c r="B41" i="1"/>
  <c r="F52" i="3"/>
  <c r="F51" i="3"/>
  <c r="F50" i="3"/>
  <c r="F48" i="3"/>
  <c r="B20" i="1"/>
  <c r="B29" i="7"/>
  <c r="F42" i="4"/>
  <c r="F16" i="4"/>
  <c r="F17" i="4"/>
  <c r="B30" i="7"/>
  <c r="B12" i="7"/>
  <c r="B44" i="7"/>
  <c r="B60" i="7"/>
  <c r="F9" i="7"/>
  <c r="F26" i="7"/>
  <c r="F42" i="7"/>
  <c r="F58" i="7"/>
  <c r="F69" i="7"/>
  <c r="F74" i="7"/>
  <c r="B13" i="7"/>
  <c r="B31" i="7"/>
  <c r="B45" i="7"/>
  <c r="B61" i="7"/>
  <c r="F10" i="7"/>
  <c r="F27" i="7"/>
  <c r="F43" i="7"/>
  <c r="F59" i="7"/>
  <c r="F70" i="7"/>
  <c r="F75" i="7"/>
  <c r="F76" i="7"/>
  <c r="B12" i="4"/>
  <c r="B27" i="4"/>
  <c r="B41" i="4"/>
  <c r="F31" i="4"/>
  <c r="F43" i="4"/>
  <c r="F54" i="4"/>
  <c r="B14" i="8"/>
  <c r="B21" i="1"/>
  <c r="B42" i="1"/>
  <c r="B13" i="4"/>
  <c r="B28" i="4"/>
  <c r="B42" i="4"/>
  <c r="F18" i="4"/>
  <c r="F32" i="4"/>
  <c r="F44" i="4"/>
  <c r="F55" i="4"/>
  <c r="B15" i="8"/>
  <c r="F38" i="3"/>
  <c r="F37" i="3"/>
  <c r="F36" i="3"/>
  <c r="B49" i="3"/>
  <c r="B46" i="3"/>
  <c r="B45" i="3"/>
  <c r="B44" i="3"/>
  <c r="C53" i="10"/>
  <c r="C35" i="10"/>
  <c r="I35" i="10"/>
  <c r="C40" i="10"/>
  <c r="D40" i="10"/>
  <c r="C34" i="10"/>
  <c r="I34" i="10"/>
  <c r="C39" i="10"/>
  <c r="D39" i="10"/>
  <c r="J35" i="10"/>
  <c r="J34" i="10"/>
  <c r="D35" i="10"/>
  <c r="D34" i="10"/>
  <c r="F47" i="1"/>
  <c r="F46" i="1"/>
  <c r="F48" i="1"/>
  <c r="F71" i="7"/>
  <c r="F60" i="7"/>
  <c r="F44" i="7"/>
  <c r="F28" i="7"/>
  <c r="F11" i="7"/>
  <c r="B46" i="7"/>
  <c r="B62" i="7"/>
  <c r="B14" i="7"/>
  <c r="B32" i="7"/>
  <c r="B104" i="10"/>
  <c r="H120" i="10"/>
  <c r="B16" i="8"/>
  <c r="H107" i="10"/>
  <c r="H98" i="10"/>
  <c r="J18" i="10"/>
  <c r="J17" i="10"/>
  <c r="B93" i="10"/>
  <c r="B32" i="5"/>
  <c r="F42" i="1"/>
  <c r="F21" i="1"/>
  <c r="B22" i="1"/>
  <c r="B43" i="1"/>
  <c r="B82" i="10"/>
  <c r="D18" i="10"/>
  <c r="D17" i="10"/>
  <c r="J31" i="10"/>
  <c r="J30" i="10"/>
  <c r="J27" i="10"/>
  <c r="J14" i="10"/>
  <c r="J13" i="10"/>
  <c r="D31" i="10"/>
  <c r="D30" i="10"/>
  <c r="D27" i="10"/>
  <c r="D14" i="10"/>
  <c r="B18" i="6"/>
  <c r="B20" i="6"/>
  <c r="B19" i="6"/>
  <c r="D13" i="10"/>
  <c r="I80" i="10"/>
  <c r="B65" i="10"/>
  <c r="F59" i="4"/>
  <c r="F60" i="4"/>
  <c r="F61" i="4"/>
  <c r="B29" i="4"/>
  <c r="F56" i="4"/>
  <c r="F45" i="4"/>
  <c r="F33" i="4"/>
  <c r="F19" i="4"/>
  <c r="B14" i="4"/>
  <c r="B43" i="4"/>
</calcChain>
</file>

<file path=xl/sharedStrings.xml><?xml version="1.0" encoding="utf-8"?>
<sst xmlns="http://schemas.openxmlformats.org/spreadsheetml/2006/main" count="621" uniqueCount="239">
  <si>
    <t xml:space="preserve">Docenti e ATA a tempo indeterminato </t>
  </si>
  <si>
    <t xml:space="preserve">Insegnanti </t>
  </si>
  <si>
    <t xml:space="preserve">Insegnanti di sostegno </t>
  </si>
  <si>
    <t xml:space="preserve">Docenti di religione </t>
  </si>
  <si>
    <t xml:space="preserve">TOTALE TEMPO INDETERMINATO </t>
  </si>
  <si>
    <t xml:space="preserve">Insegnanti contratto annuale </t>
  </si>
  <si>
    <t xml:space="preserve">Insegnanti contratto fino al termine dell'attività didattica </t>
  </si>
  <si>
    <t xml:space="preserve">Insegnanti di sostegno contratto fino al termine dell'attività didattica </t>
  </si>
  <si>
    <t xml:space="preserve">Insegnanti di sostegno contratto annuale </t>
  </si>
  <si>
    <t xml:space="preserve">Personale ATA contratto annuale </t>
  </si>
  <si>
    <t xml:space="preserve">Personale ATA contratto fino al termine dell'attività didattica </t>
  </si>
  <si>
    <t xml:space="preserve">TOTALE PERSONALE NON DI RUOLO </t>
  </si>
  <si>
    <t xml:space="preserve">TOTALE </t>
  </si>
  <si>
    <t xml:space="preserve">Personale ATA (1) </t>
  </si>
  <si>
    <t xml:space="preserve">Scuola </t>
  </si>
  <si>
    <t xml:space="preserve">Corpi di polizia </t>
  </si>
  <si>
    <t xml:space="preserve">Forze armate </t>
  </si>
  <si>
    <t xml:space="preserve">Vigili del fuoco </t>
  </si>
  <si>
    <t xml:space="preserve">Ministeri </t>
  </si>
  <si>
    <t xml:space="preserve">Agenzie fiscali </t>
  </si>
  <si>
    <t xml:space="preserve">Presidenza del Consiglio dei ministri </t>
  </si>
  <si>
    <t xml:space="preserve">Magistratura </t>
  </si>
  <si>
    <t xml:space="preserve">Carriera prefettizia </t>
  </si>
  <si>
    <t xml:space="preserve">Carriera diplomatica </t>
  </si>
  <si>
    <t xml:space="preserve">Carriera penitenziaria </t>
  </si>
  <si>
    <t xml:space="preserve">Università </t>
  </si>
  <si>
    <t xml:space="preserve">Enti pubblici non economici </t>
  </si>
  <si>
    <t>dirigenti scolastici</t>
  </si>
  <si>
    <t xml:space="preserve">Personale trattamento economico superiore </t>
  </si>
  <si>
    <t xml:space="preserve">Personale non dirigente </t>
  </si>
  <si>
    <t xml:space="preserve">Volontari e ufficiali in ferma prefissata e allievi </t>
  </si>
  <si>
    <t>dirigenti</t>
  </si>
  <si>
    <t>CARABINIERI</t>
  </si>
  <si>
    <t>POLIZIA DI STATO</t>
  </si>
  <si>
    <t>SCUOLA</t>
  </si>
  <si>
    <t>GUARDIA DI FINANZA</t>
  </si>
  <si>
    <t>-</t>
  </si>
  <si>
    <t>POLIZIA PENITENZIARIA</t>
  </si>
  <si>
    <t>CORPO FORESTALE DELLO STATO</t>
  </si>
  <si>
    <t>Personale contrattista</t>
  </si>
  <si>
    <t>ESERCITO</t>
  </si>
  <si>
    <t>AERONAUTICA MILITARE</t>
  </si>
  <si>
    <t>MARINA MILITARE</t>
  </si>
  <si>
    <t>CAPITANERIE DI PORTO</t>
  </si>
  <si>
    <t>CAPPELLANI MILITARI (Polizia dello stato)</t>
  </si>
  <si>
    <t>CAPPELLANI MIL (FORZE ARMATE)</t>
  </si>
  <si>
    <t>Personale diriettivo</t>
  </si>
  <si>
    <t>VIGILI DEL FUOCO</t>
  </si>
  <si>
    <t xml:space="preserve">I fascia </t>
  </si>
  <si>
    <t xml:space="preserve">II fascia </t>
  </si>
  <si>
    <t xml:space="preserve">Professionalità sanitarie Ministero della salute </t>
  </si>
  <si>
    <t xml:space="preserve">Personale contrattista </t>
  </si>
  <si>
    <t xml:space="preserve">MINISTERI </t>
  </si>
  <si>
    <t>AGENZIE FISCALI</t>
  </si>
  <si>
    <t>PRESIDENZA DEL CONSIGLIO</t>
  </si>
  <si>
    <t xml:space="preserve">Terza Area con incarico dirigenziale provvisorio </t>
  </si>
  <si>
    <t xml:space="preserve">Professori </t>
  </si>
  <si>
    <t xml:space="preserve">Personale elevate professionalità (EP) </t>
  </si>
  <si>
    <t xml:space="preserve">Personale delle aree </t>
  </si>
  <si>
    <t xml:space="preserve">Professori a tempo determinato </t>
  </si>
  <si>
    <t xml:space="preserve">Personale EP a tempo determinato </t>
  </si>
  <si>
    <t xml:space="preserve">Personale delle aree a tempo determinato </t>
  </si>
  <si>
    <t>ISTITUTI DI ALTA FORMAZIONE ARTISTICA E MUSICALE</t>
  </si>
  <si>
    <t xml:space="preserve">Avvocatura generale dello Stato </t>
  </si>
  <si>
    <t>Magistratura ordinaria e militare</t>
  </si>
  <si>
    <t>MAGISTRATURA</t>
  </si>
  <si>
    <t xml:space="preserve">Vice prefetto </t>
  </si>
  <si>
    <t xml:space="preserve">Vice prefetto aggiunto </t>
  </si>
  <si>
    <t>Prefetto</t>
  </si>
  <si>
    <t>CARRIERA PREFETTIZIA</t>
  </si>
  <si>
    <t xml:space="preserve">M inistro plenipotenziario </t>
  </si>
  <si>
    <t xml:space="preserve">Consigliere d'ambasciata </t>
  </si>
  <si>
    <t xml:space="preserve">Consigliere di legazione </t>
  </si>
  <si>
    <t xml:space="preserve">Segretario di legazione </t>
  </si>
  <si>
    <t>Ambasciatore</t>
  </si>
  <si>
    <t>CARRIERA DIPLOMATICA</t>
  </si>
  <si>
    <t xml:space="preserve">Dirigente penitenziario </t>
  </si>
  <si>
    <t>Dirigente generale penitenziario</t>
  </si>
  <si>
    <t>CARRIERA PENITENZIARIA</t>
  </si>
  <si>
    <t xml:space="preserve">Direttori generali </t>
  </si>
  <si>
    <t xml:space="preserve">Dirigenti </t>
  </si>
  <si>
    <t xml:space="preserve">Dirigenti e alte specializzazioni fuori dotazione organica </t>
  </si>
  <si>
    <t xml:space="preserve">Collaboratori a tempo determinato </t>
  </si>
  <si>
    <t xml:space="preserve">Personale contratto interinale </t>
  </si>
  <si>
    <t xml:space="preserve">Personale contratto formazione lavoro </t>
  </si>
  <si>
    <t xml:space="preserve">Personale LSU </t>
  </si>
  <si>
    <t xml:space="preserve">TOTALE LAVORO FLESS IBILE </t>
  </si>
  <si>
    <t>Segretari comunali</t>
  </si>
  <si>
    <t>Direttori generali</t>
  </si>
  <si>
    <t>TOTALE</t>
  </si>
  <si>
    <t xml:space="preserve"> Personale a tempo determinato </t>
  </si>
  <si>
    <t>REGIONE SICILIA</t>
  </si>
  <si>
    <t>REGIONE SARDEGNA</t>
  </si>
  <si>
    <t>REGIONE FRIULI V. GIULIA</t>
  </si>
  <si>
    <t>REGIONE VAL D'AOSTA</t>
  </si>
  <si>
    <t xml:space="preserve">Personale direttivo </t>
  </si>
  <si>
    <t xml:space="preserve">Ricercatori e tecnologi </t>
  </si>
  <si>
    <t>REGIONE TRENTINO ALTO ADIGE</t>
  </si>
  <si>
    <t>PROVINCIA AUTONOMA TRENTO</t>
  </si>
  <si>
    <t xml:space="preserve">Personale ATA </t>
  </si>
  <si>
    <t>SCUOLA - PROVINCIA AUTONOMA TRENTO</t>
  </si>
  <si>
    <t>SCUOLA - PROVINCIA AUTONOMA BOLZANO</t>
  </si>
  <si>
    <t>PROVINCIA AUTONOMA BOLZANO</t>
  </si>
  <si>
    <t xml:space="preserve">Ricercatori </t>
  </si>
  <si>
    <t>professori e ricercatori</t>
  </si>
  <si>
    <t xml:space="preserve">Personale elevate professionalità </t>
  </si>
  <si>
    <t xml:space="preserve">Area di collaborazione </t>
  </si>
  <si>
    <t xml:space="preserve">TOTALE esclusi Professori e ricercatori </t>
  </si>
  <si>
    <t xml:space="preserve">Personale a tempo determinato </t>
  </si>
  <si>
    <t>Professori e ricercatori a tempo determinato</t>
  </si>
  <si>
    <t xml:space="preserve">UNIVERSITA' </t>
  </si>
  <si>
    <t xml:space="preserve">Direttori </t>
  </si>
  <si>
    <t>ENTI DI RICERCA</t>
  </si>
  <si>
    <t xml:space="preserve">M edici </t>
  </si>
  <si>
    <t xml:space="preserve">Professionisti </t>
  </si>
  <si>
    <t xml:space="preserve">Personale ruolo ad esaurimento </t>
  </si>
  <si>
    <t>ENTI PUBBLICI NON ECONOMICI</t>
  </si>
  <si>
    <t>Personale dirigente</t>
  </si>
  <si>
    <t>personale a tempo determinato</t>
  </si>
  <si>
    <t xml:space="preserve">Dirigenti non medici </t>
  </si>
  <si>
    <t>direttori generali</t>
  </si>
  <si>
    <t>SERVIZIO SANITARIO NAZIONALE</t>
  </si>
  <si>
    <t xml:space="preserve">Enti lirici e teatrali </t>
  </si>
  <si>
    <t xml:space="preserve">Autorità portuali </t>
  </si>
  <si>
    <t xml:space="preserve">Enti di previdenza </t>
  </si>
  <si>
    <t xml:space="preserve">Cultura e arte </t>
  </si>
  <si>
    <t xml:space="preserve">Valorizzazione siti anche con riferimento alla cultura, all'ambiente e promozione turismo, aree protette </t>
  </si>
  <si>
    <t xml:space="preserve">Consorzi universitari e università private </t>
  </si>
  <si>
    <t xml:space="preserve">Unioncamere </t>
  </si>
  <si>
    <t xml:space="preserve">Attività di ricerca, inclusa innovazione attività produttive, agricole e sviluppo economico o in campo ambientale e assistenza alle imprese </t>
  </si>
  <si>
    <t xml:space="preserve">Servizi informatica, assistenza azioni politiche, assistenza materia finanza anche finalizzata al risparmio, appalti, acquisti </t>
  </si>
  <si>
    <t xml:space="preserve">Altri </t>
  </si>
  <si>
    <t xml:space="preserve">Gestione e realizzazione infrastrutture (viarie, patrimonio immobili) </t>
  </si>
  <si>
    <t xml:space="preserve">Riscossione tributi </t>
  </si>
  <si>
    <t xml:space="preserve">CONI e federazioni sportive </t>
  </si>
  <si>
    <t xml:space="preserve">Servizi idrici </t>
  </si>
  <si>
    <t>ANCI    UPI</t>
  </si>
  <si>
    <t xml:space="preserve">Magistratura amministrativa e contabile </t>
  </si>
  <si>
    <t>Personale a tempo determinato</t>
  </si>
  <si>
    <t xml:space="preserve">Medici </t>
  </si>
  <si>
    <t>AFAM (alta formazione musicale)</t>
  </si>
  <si>
    <t>TASSO DI SINDACALIZZAZIONE DEI LAVORATORI PUBBLICI</t>
  </si>
  <si>
    <t>DIPENDENTI RAPPRESENTATI AL TAVOLO NAZ</t>
  </si>
  <si>
    <t>DIPENDENTI</t>
  </si>
  <si>
    <t>%</t>
  </si>
  <si>
    <t>NON CONTRATTUALIZZATI</t>
  </si>
  <si>
    <t xml:space="preserve">REGIONI A STATUTO SPECIALE </t>
  </si>
  <si>
    <t>SICUREZZA E DIFESA</t>
  </si>
  <si>
    <t xml:space="preserve">COMPARTO </t>
  </si>
  <si>
    <t>A</t>
  </si>
  <si>
    <t>B</t>
  </si>
  <si>
    <t>C</t>
  </si>
  <si>
    <t>D</t>
  </si>
  <si>
    <r>
      <t>Enti dell'art. 60, c. 3, d.lgs. n. 165/2001</t>
    </r>
    <r>
      <rPr>
        <b/>
        <sz val="12"/>
        <color rgb="FF000000"/>
        <rFont val="Algerian"/>
        <family val="5"/>
      </rPr>
      <t xml:space="preserve"> </t>
    </r>
  </si>
  <si>
    <r>
      <t>Enti dell'art. 70, c. 4, d.lgs. n. 165/2001</t>
    </r>
    <r>
      <rPr>
        <b/>
        <sz val="12"/>
        <color rgb="FF000000"/>
        <rFont val="Algerian"/>
        <family val="5"/>
      </rPr>
      <t xml:space="preserve"> </t>
    </r>
  </si>
  <si>
    <r>
      <t>Autorità indipendenti</t>
    </r>
    <r>
      <rPr>
        <b/>
        <sz val="12"/>
        <color rgb="FF000000"/>
        <rFont val="Algerian"/>
        <family val="5"/>
      </rPr>
      <t xml:space="preserve"> </t>
    </r>
  </si>
  <si>
    <t>COMPARTI</t>
  </si>
  <si>
    <t>AREE</t>
  </si>
  <si>
    <t>AMMINISTRAZIONI CENTRALI</t>
  </si>
  <si>
    <t>AUTORITA' INDIPENDENTI</t>
  </si>
  <si>
    <t>Personale contratto interinale</t>
  </si>
  <si>
    <t>TOTALE LAVORO FLESSIBILE</t>
  </si>
  <si>
    <t>Personale contratto formazione lavoro</t>
  </si>
  <si>
    <t>LSU</t>
  </si>
  <si>
    <t>TOTALE PARZIALE</t>
  </si>
  <si>
    <t>ENTI dell'art. 60, comma 3, del d.lgs. n. 165/2001</t>
  </si>
  <si>
    <t>ENTI dell'art. 70, comma 4, del d.lgs. n. 165/2001</t>
  </si>
  <si>
    <t>TOTALE GENERALE</t>
  </si>
  <si>
    <t>AUTONOMIE LOCALI</t>
  </si>
  <si>
    <r>
      <t>Enti di ricerca</t>
    </r>
    <r>
      <rPr>
        <b/>
        <sz val="12"/>
        <color theme="1"/>
        <rFont val="Algerian"/>
      </rPr>
      <t xml:space="preserve"> </t>
    </r>
  </si>
  <si>
    <t>NUMERO e  % DEI SINDACALIZZATI</t>
  </si>
  <si>
    <t>NUMERO e  % DEI RAPPRESENTATATI</t>
  </si>
  <si>
    <t>ISTRUZIONE E RICERCA</t>
  </si>
  <si>
    <t>REGIONI E AUTONOMIE LOCALI</t>
  </si>
  <si>
    <t xml:space="preserve">TOTALE LAVORO FLESSIBILE </t>
  </si>
  <si>
    <t>TOTALE Comparto + Area</t>
  </si>
  <si>
    <t>Personale di Comparto</t>
  </si>
  <si>
    <t>Personale di Area</t>
  </si>
  <si>
    <t>TOTALE Personale di Comparto</t>
  </si>
  <si>
    <t>TOTALE Personale di Area</t>
  </si>
  <si>
    <t>PROFESSORI E RICERCATORI UNIVERSITARI</t>
  </si>
  <si>
    <t xml:space="preserve">TOTALE parziale </t>
  </si>
  <si>
    <t>Supplenze brevi e saltuarie</t>
  </si>
  <si>
    <t>Persoanel contratto interinale</t>
  </si>
  <si>
    <t>NO</t>
  </si>
  <si>
    <t>Professori e ricercatori universitari</t>
  </si>
  <si>
    <t>Supllenze brevi e saltuarie</t>
  </si>
  <si>
    <t>TOTALE REGIONI AUTONOME</t>
  </si>
  <si>
    <t>TOTALE NON AL TAVOLO NAZIONALE</t>
  </si>
  <si>
    <t>TOTALE COMPARTI</t>
  </si>
  <si>
    <t>TOTALE SINDACALIZZATI</t>
  </si>
  <si>
    <t>TOTALE RAPPRESENTATATI</t>
  </si>
  <si>
    <t>TOTALE AREE</t>
  </si>
  <si>
    <t>TOTALE COMPARTI +  AREE</t>
  </si>
  <si>
    <r>
      <t>Regioni a statuto speciale e Province autonome</t>
    </r>
    <r>
      <rPr>
        <b/>
        <sz val="16"/>
        <color rgb="FF000000"/>
        <rFont val="Times New Roman"/>
        <family val="1"/>
      </rPr>
      <t xml:space="preserve">(N.B.) </t>
    </r>
  </si>
  <si>
    <t>SICUREZZA</t>
  </si>
  <si>
    <t>DIFESA</t>
  </si>
  <si>
    <t>TOTALE SICUREZZA</t>
  </si>
  <si>
    <t>Dirigenti sicurezza</t>
  </si>
  <si>
    <t>Personale sicurezza</t>
  </si>
  <si>
    <t>TOTALE RGS</t>
  </si>
  <si>
    <t>Personale</t>
  </si>
  <si>
    <t>TOTALE DIFESA</t>
  </si>
  <si>
    <t>TOTALE VIGILI DEL FUOCO</t>
  </si>
  <si>
    <t>CENTRALI</t>
  </si>
  <si>
    <t>AUTONOMIE LOC</t>
  </si>
  <si>
    <t>ISTR E RICERCA</t>
  </si>
  <si>
    <t>SERV SAN NAZ</t>
  </si>
  <si>
    <t>A CENTRALI</t>
  </si>
  <si>
    <t>A AUTON LOCALI</t>
  </si>
  <si>
    <t>A ISTR E RICERCA</t>
  </si>
  <si>
    <t>A SERV SAN NAZ</t>
  </si>
  <si>
    <t>DIRIGENTI E PROFESSIONISTI AL TAVOLO NAZ</t>
  </si>
  <si>
    <t>NUMERO</t>
  </si>
  <si>
    <r>
      <t>DIPENDENTI</t>
    </r>
    <r>
      <rPr>
        <b/>
        <sz val="16"/>
        <color theme="1"/>
        <rFont val="Calibri"/>
        <scheme val="minor"/>
      </rPr>
      <t xml:space="preserve"> NON</t>
    </r>
    <r>
      <rPr>
        <sz val="16"/>
        <color theme="1"/>
        <rFont val="Calibri"/>
        <family val="2"/>
        <scheme val="minor"/>
      </rPr>
      <t xml:space="preserve"> AL TAVOLO NAZIONALE</t>
    </r>
  </si>
  <si>
    <t>Fonte: pag. 40 della  Relazione 2016 dul costo del lavoro pubblico della Corte dei Conti</t>
  </si>
  <si>
    <t>ENTI CENSITI</t>
  </si>
  <si>
    <t>NUMERO DIPENDENTI</t>
  </si>
  <si>
    <t>ENTI DELLA LISTA S13 ISTAT RILAVATI 2014</t>
  </si>
  <si>
    <t>IO</t>
  </si>
  <si>
    <t>Fonte: pag. 46-48  della  Relazione 2016 dul costo del lavoro pubblico della Corte dei Conti</t>
  </si>
  <si>
    <t>Fonte: pag. 49 della  Relazione 2016 dul costo del lavoro pubblico della Corte dei Conti</t>
  </si>
  <si>
    <t>Fonte: pag. 50 della  Relazione 2016 dul costo del lavoro pubblico della Corte dei Conti</t>
  </si>
  <si>
    <t>Fonte: pag. 51 della  Relazione 2016 dul costo del lavoro pubblico della Corte dei Conti</t>
  </si>
  <si>
    <t>Fonte: pag. 51-54 della  Relazione 2016 dul costo del lavoro pubblico della Corte dei Conti</t>
  </si>
  <si>
    <t>Fonte: pag. 46 E 54 della  Relazione 2016 dul costo del lavoro pubblico della Corte dei Conti</t>
  </si>
  <si>
    <t>Enti ISTAT</t>
  </si>
  <si>
    <t>lavoro flessibile Corte</t>
  </si>
  <si>
    <t>Fonti: TOTALE numero dipendenti dalla  Relazione 2016 dul costo del lavoro pubblico della Corte dei Conti e TOTALI ARAN http://www.aranagenzia.it/comunicati/7602-accertamento-della-rappresentativita-triennio-2016-2018.html</t>
  </si>
  <si>
    <t>PERSONALE AREE</t>
  </si>
  <si>
    <t>DIRIGENTI E PROFESSIONISTI</t>
  </si>
  <si>
    <t>COMPARTO/AREA  FUNZIONI  CENTRALI</t>
  </si>
  <si>
    <t>COMPARTO/AREA FUNZIONI LOCALI</t>
  </si>
  <si>
    <t>COMPARTO/AREA ISTRUZIONE E RICERCA</t>
  </si>
  <si>
    <t>COMPARTO/AREA SANITA'</t>
  </si>
  <si>
    <t>TESSERE SINDACALI</t>
  </si>
  <si>
    <t>TASSI DI SINDACALIZZAZIONE NEL PUBBLICO IMPIEGO</t>
  </si>
  <si>
    <r>
      <t xml:space="preserve"> Indirizzi web: </t>
    </r>
    <r>
      <rPr>
        <b/>
        <sz val="14"/>
        <color theme="3" tint="0.39997558519241921"/>
        <rFont val="Calibri"/>
        <scheme val="minor"/>
      </rPr>
      <t>https://www.aranagenzia.it/rappresentativita-sindacale-loader/rappresentativita/triennio-2016-2018.html</t>
    </r>
    <r>
      <rPr>
        <b/>
        <sz val="14"/>
        <color theme="1"/>
        <rFont val="Calibri"/>
        <scheme val="minor"/>
      </rPr>
      <t xml:space="preserve">    e   </t>
    </r>
    <r>
      <rPr>
        <b/>
        <sz val="14"/>
        <color theme="3" tint="0.39997558519241921"/>
        <rFont val="Calibri"/>
        <scheme val="minor"/>
      </rPr>
      <t>https://www.aranagenzia.it/attachments/article/7562/Relazione%20costo%20del%20lavoro%20pubblico_2016.pdf</t>
    </r>
  </si>
  <si>
    <t>Nota: dati desunti dalle tabelle ARAN per la Rappresentatività anni 2016-2018 e si riferiscono alle situazioni alla data del 31 dic 2014. Il numero dei dipendenti per ciascun comparto e area sono desunti dalla Relazione 2016 della Corte dei Conti sul costo del lavoro pubblico.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</si>
</sst>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sz val="12"/>
      <color theme="1"/>
      <name val="Baskerville Old Face"/>
      <family val="1"/>
    </font>
    <font>
      <b/>
      <sz val="12"/>
      <color rgb="FF000000"/>
      <name val="Baskerville Old Face"/>
      <family val="1"/>
    </font>
    <font>
      <i/>
      <sz val="12"/>
      <color rgb="FF000000"/>
      <name val="Baskerville Old Face"/>
      <family val="1"/>
    </font>
    <font>
      <sz val="12"/>
      <color rgb="FF000000"/>
      <name val="Baskerville Old Face"/>
      <family val="1"/>
    </font>
    <font>
      <i/>
      <sz val="12"/>
      <color theme="1"/>
      <name val="Baskerville Old Face"/>
      <family val="1"/>
    </font>
    <font>
      <sz val="11"/>
      <color theme="1"/>
      <name val="Baskerville Old Face"/>
      <family val="1"/>
    </font>
    <font>
      <i/>
      <sz val="12"/>
      <color rgb="FF000000"/>
      <name val="Cambria"/>
      <family val="1"/>
      <scheme val="major"/>
    </font>
    <font>
      <b/>
      <sz val="12"/>
      <color rgb="FF444444"/>
      <name val="Cambria"/>
      <family val="1"/>
      <scheme val="major"/>
    </font>
    <font>
      <sz val="12"/>
      <color rgb="FF444444"/>
      <name val="Cambria"/>
      <family val="1"/>
      <scheme val="major"/>
    </font>
    <font>
      <b/>
      <sz val="12"/>
      <color theme="1"/>
      <name val="Baskerville Old Face"/>
      <family val="1"/>
    </font>
    <font>
      <b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Algerian"/>
      <family val="5"/>
    </font>
    <font>
      <sz val="11"/>
      <color rgb="FF92D05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rgb="FF000000"/>
      <name val="Algerian"/>
      <family val="5"/>
    </font>
    <font>
      <sz val="12"/>
      <color theme="1"/>
      <name val="Algerian"/>
      <family val="5"/>
    </font>
    <font>
      <i/>
      <sz val="12"/>
      <color rgb="FF000000"/>
      <name val="Times New Roman"/>
      <family val="1"/>
    </font>
    <font>
      <b/>
      <sz val="12"/>
      <color rgb="FF444444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1"/>
      <name val="Baskerville Old Face"/>
    </font>
    <font>
      <i/>
      <sz val="12"/>
      <color rgb="FFFF0000"/>
      <name val="Cambria"/>
      <scheme val="major"/>
    </font>
    <font>
      <b/>
      <sz val="14"/>
      <name val="Cambria"/>
      <scheme val="major"/>
    </font>
    <font>
      <b/>
      <sz val="12"/>
      <color theme="1"/>
      <name val="Algerian"/>
    </font>
    <font>
      <b/>
      <sz val="14"/>
      <color rgb="FF000000"/>
      <name val="Calibri"/>
      <scheme val="minor"/>
    </font>
    <font>
      <sz val="18"/>
      <color theme="1"/>
      <name val="Calibri"/>
      <scheme val="minor"/>
    </font>
    <font>
      <b/>
      <u/>
      <sz val="16"/>
      <color theme="1"/>
      <name val="Baskerville Old Face"/>
    </font>
    <font>
      <b/>
      <u/>
      <sz val="16"/>
      <color theme="1"/>
      <name val="Cambria"/>
      <family val="1"/>
      <scheme val="major"/>
    </font>
    <font>
      <b/>
      <sz val="14"/>
      <color theme="1"/>
      <name val="Baskerville Old Face"/>
    </font>
    <font>
      <b/>
      <sz val="11"/>
      <color rgb="FFFF0000"/>
      <name val="Calibri"/>
      <scheme val="minor"/>
    </font>
    <font>
      <b/>
      <sz val="16"/>
      <color theme="1"/>
      <name val="Baskerville Old Face"/>
    </font>
    <font>
      <b/>
      <sz val="16"/>
      <name val="Cambria"/>
      <scheme val="major"/>
    </font>
    <font>
      <b/>
      <sz val="14"/>
      <color theme="1"/>
      <name val="Cambria"/>
      <scheme val="major"/>
    </font>
    <font>
      <b/>
      <sz val="14"/>
      <color rgb="FFFF0000"/>
      <name val="Cambria"/>
      <scheme val="major"/>
    </font>
    <font>
      <b/>
      <sz val="14"/>
      <color rgb="FFFF0000"/>
      <name val="Calibri"/>
      <scheme val="minor"/>
    </font>
    <font>
      <b/>
      <sz val="14"/>
      <color theme="1"/>
      <name val="Calibri"/>
      <scheme val="minor"/>
    </font>
    <font>
      <b/>
      <sz val="14"/>
      <name val="Calibri"/>
      <scheme val="minor"/>
    </font>
    <font>
      <b/>
      <sz val="16"/>
      <color theme="1"/>
      <name val="Calibri"/>
      <scheme val="minor"/>
    </font>
    <font>
      <b/>
      <sz val="16"/>
      <color theme="1"/>
      <name val="Cambria"/>
      <scheme val="maj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mbria"/>
      <family val="1"/>
      <scheme val="major"/>
    </font>
    <font>
      <sz val="16"/>
      <name val="Calibri"/>
      <family val="2"/>
      <scheme val="minor"/>
    </font>
    <font>
      <sz val="16"/>
      <color rgb="FF000000"/>
      <name val="Times New Roman"/>
      <family val="1"/>
    </font>
    <font>
      <sz val="16"/>
      <color rgb="FF000000"/>
      <name val="Cambria"/>
      <family val="1"/>
      <scheme val="major"/>
    </font>
    <font>
      <b/>
      <sz val="16"/>
      <color rgb="FF000000"/>
      <name val="Times New Roman"/>
      <family val="1"/>
    </font>
    <font>
      <b/>
      <sz val="16"/>
      <color rgb="FF000000"/>
      <name val="Cambria"/>
      <family val="1"/>
      <scheme val="major"/>
    </font>
    <font>
      <b/>
      <sz val="14"/>
      <color theme="1"/>
      <name val="Algerian"/>
    </font>
    <font>
      <b/>
      <sz val="16"/>
      <color theme="1"/>
      <name val="Baskerville"/>
    </font>
    <font>
      <b/>
      <sz val="14"/>
      <color rgb="FF444444"/>
      <name val="Cambria"/>
      <scheme val="major"/>
    </font>
    <font>
      <sz val="14"/>
      <color theme="1"/>
      <name val="Cambria"/>
      <scheme val="major"/>
    </font>
    <font>
      <b/>
      <i/>
      <sz val="14"/>
      <name val="Cambria"/>
      <scheme val="major"/>
    </font>
    <font>
      <b/>
      <i/>
      <sz val="16"/>
      <name val="Cambria"/>
      <scheme val="major"/>
    </font>
    <font>
      <b/>
      <sz val="18"/>
      <color theme="1"/>
      <name val="Baskerville Old Face"/>
    </font>
    <font>
      <b/>
      <i/>
      <sz val="18"/>
      <name val="Cambria"/>
      <scheme val="major"/>
    </font>
    <font>
      <b/>
      <sz val="20"/>
      <color theme="1"/>
      <name val="Calibri"/>
      <scheme val="minor"/>
    </font>
    <font>
      <b/>
      <sz val="20"/>
      <name val="Calibri"/>
      <scheme val="minor"/>
    </font>
    <font>
      <b/>
      <sz val="18"/>
      <color theme="1"/>
      <name val="Cambria"/>
      <scheme val="major"/>
    </font>
    <font>
      <b/>
      <sz val="18"/>
      <color rgb="FFFF0000"/>
      <name val="Cambria"/>
      <scheme val="major"/>
    </font>
    <font>
      <b/>
      <sz val="18"/>
      <color rgb="FFFF0000"/>
      <name val="Calibri"/>
      <scheme val="minor"/>
    </font>
    <font>
      <b/>
      <sz val="18"/>
      <color theme="7" tint="-0.249977111117893"/>
      <name val="Calibri"/>
      <scheme val="minor"/>
    </font>
    <font>
      <b/>
      <sz val="16"/>
      <name val="Calibri"/>
      <family val="2"/>
      <scheme val="minor"/>
    </font>
    <font>
      <b/>
      <sz val="16"/>
      <color rgb="FFFF0000"/>
      <name val="Cambria"/>
      <scheme val="major"/>
    </font>
    <font>
      <b/>
      <sz val="16"/>
      <color rgb="FFFF0000"/>
      <name val="Calibri"/>
      <scheme val="minor"/>
    </font>
    <font>
      <sz val="14"/>
      <color theme="1"/>
      <name val="Baskerville Old Face"/>
    </font>
    <font>
      <b/>
      <sz val="11"/>
      <color theme="1"/>
      <name val="Cambria"/>
      <scheme val="major"/>
    </font>
    <font>
      <b/>
      <sz val="16"/>
      <color rgb="FF444444"/>
      <name val="Cambria"/>
      <scheme val="major"/>
    </font>
    <font>
      <sz val="16"/>
      <color rgb="FF444444"/>
      <name val="Cambria"/>
      <family val="1"/>
      <scheme val="major"/>
    </font>
    <font>
      <sz val="16"/>
      <color theme="1"/>
      <name val="Baskerville Old Face"/>
      <family val="1"/>
    </font>
    <font>
      <sz val="16"/>
      <color rgb="FF000000"/>
      <name val="Baskerville Old Face"/>
      <family val="1"/>
    </font>
    <font>
      <b/>
      <sz val="16"/>
      <color rgb="FF000000"/>
      <name val="Baskerville Old Face"/>
      <family val="1"/>
    </font>
    <font>
      <b/>
      <sz val="14"/>
      <color rgb="FF000000"/>
      <name val="Baskerville Old Face"/>
    </font>
    <font>
      <b/>
      <sz val="18"/>
      <color theme="1"/>
      <name val="Calibri"/>
      <scheme val="minor"/>
    </font>
    <font>
      <sz val="14"/>
      <color rgb="FFFF0000"/>
      <name val="Cambria"/>
      <family val="1"/>
      <scheme val="major"/>
    </font>
    <font>
      <sz val="11"/>
      <color theme="7" tint="-0.249977111117893"/>
      <name val="Calibri"/>
      <scheme val="minor"/>
    </font>
    <font>
      <sz val="16"/>
      <color theme="5"/>
      <name val="Calibri"/>
      <scheme val="minor"/>
    </font>
    <font>
      <b/>
      <sz val="22"/>
      <color theme="1"/>
      <name val="Calibri"/>
      <scheme val="minor"/>
    </font>
    <font>
      <b/>
      <sz val="16"/>
      <color theme="5"/>
      <name val="Calibri"/>
      <scheme val="minor"/>
    </font>
    <font>
      <b/>
      <sz val="20"/>
      <color rgb="FF000000"/>
      <name val="Calibri"/>
      <scheme val="minor"/>
    </font>
    <font>
      <b/>
      <sz val="20"/>
      <color theme="5"/>
      <name val="Calibri"/>
      <scheme val="minor"/>
    </font>
    <font>
      <b/>
      <sz val="18"/>
      <color theme="5"/>
      <name val="Calibri"/>
      <scheme val="minor"/>
    </font>
    <font>
      <b/>
      <sz val="20"/>
      <color theme="7" tint="-0.249977111117893"/>
      <name val="Calibri"/>
      <scheme val="minor"/>
    </font>
    <font>
      <b/>
      <sz val="14"/>
      <color theme="3" tint="0.39997558519241921"/>
      <name val="Calibri"/>
      <scheme val="minor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37">
    <xf numFmtId="0" fontId="0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Border="1"/>
    <xf numFmtId="0" fontId="7" fillId="0" borderId="0" xfId="0" applyFont="1"/>
    <xf numFmtId="0" fontId="7" fillId="0" borderId="0" xfId="0" applyFont="1" applyBorder="1"/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2" fillId="0" borderId="0" xfId="0" applyFont="1" applyBorder="1"/>
    <xf numFmtId="0" fontId="12" fillId="0" borderId="0" xfId="0" applyFont="1"/>
    <xf numFmtId="3" fontId="4" fillId="0" borderId="0" xfId="0" applyNumberFormat="1" applyFont="1"/>
    <xf numFmtId="3" fontId="5" fillId="0" borderId="0" xfId="0" applyNumberFormat="1" applyFont="1" applyBorder="1" applyAlignment="1">
      <alignment horizontal="right" vertical="center" wrapText="1"/>
    </xf>
    <xf numFmtId="3" fontId="13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/>
    <xf numFmtId="3" fontId="6" fillId="0" borderId="0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3" fontId="15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 wrapText="1"/>
    </xf>
    <xf numFmtId="0" fontId="16" fillId="0" borderId="0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0" xfId="0" applyFont="1"/>
    <xf numFmtId="3" fontId="17" fillId="0" borderId="0" xfId="0" applyNumberFormat="1" applyFont="1" applyBorder="1"/>
    <xf numFmtId="0" fontId="15" fillId="0" borderId="0" xfId="0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3" fontId="18" fillId="0" borderId="0" xfId="0" applyNumberFormat="1" applyFont="1" applyBorder="1"/>
    <xf numFmtId="0" fontId="6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wrapText="1"/>
    </xf>
    <xf numFmtId="3" fontId="5" fillId="0" borderId="0" xfId="0" applyNumberFormat="1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 vertical="center"/>
    </xf>
    <xf numFmtId="0" fontId="26" fillId="0" borderId="0" xfId="0" applyFont="1"/>
    <xf numFmtId="0" fontId="21" fillId="0" borderId="0" xfId="0" applyFont="1" applyBorder="1" applyAlignment="1">
      <alignment horizontal="right" vertical="center" wrapText="1"/>
    </xf>
    <xf numFmtId="0" fontId="2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3" fontId="28" fillId="0" borderId="0" xfId="0" applyNumberFormat="1" applyFont="1" applyBorder="1" applyAlignment="1">
      <alignment horizontal="right" vertical="center" wrapText="1"/>
    </xf>
    <xf numFmtId="3" fontId="0" fillId="0" borderId="0" xfId="0" applyNumberFormat="1"/>
    <xf numFmtId="3" fontId="3" fillId="0" borderId="0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horizontal="right"/>
    </xf>
    <xf numFmtId="0" fontId="8" fillId="7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3" fontId="32" fillId="0" borderId="0" xfId="0" applyNumberFormat="1" applyFont="1" applyBorder="1"/>
    <xf numFmtId="3" fontId="0" fillId="0" borderId="0" xfId="0" applyNumberFormat="1" applyBorder="1"/>
    <xf numFmtId="3" fontId="33" fillId="7" borderId="0" xfId="0" applyNumberFormat="1" applyFont="1" applyFill="1" applyBorder="1"/>
    <xf numFmtId="3" fontId="14" fillId="7" borderId="0" xfId="0" applyNumberFormat="1" applyFont="1" applyFill="1" applyBorder="1" applyAlignment="1">
      <alignment horizontal="right" vertical="center" wrapText="1"/>
    </xf>
    <xf numFmtId="0" fontId="8" fillId="7" borderId="0" xfId="0" applyFont="1" applyFill="1" applyBorder="1" applyAlignment="1">
      <alignment vertical="center" wrapText="1"/>
    </xf>
    <xf numFmtId="0" fontId="16" fillId="7" borderId="0" xfId="0" applyFont="1" applyFill="1" applyBorder="1"/>
    <xf numFmtId="0" fontId="8" fillId="7" borderId="0" xfId="0" applyFont="1" applyFill="1" applyBorder="1" applyAlignment="1">
      <alignment horizontal="left" vertical="center" wrapText="1"/>
    </xf>
    <xf numFmtId="3" fontId="17" fillId="7" borderId="0" xfId="0" applyNumberFormat="1" applyFont="1" applyFill="1" applyBorder="1"/>
    <xf numFmtId="0" fontId="26" fillId="5" borderId="0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horizontal="right" vertical="center"/>
    </xf>
    <xf numFmtId="0" fontId="20" fillId="0" borderId="5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0" fillId="0" borderId="5" xfId="0" applyBorder="1"/>
    <xf numFmtId="0" fontId="24" fillId="11" borderId="4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4" fillId="9" borderId="4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/>
    </xf>
    <xf numFmtId="3" fontId="38" fillId="7" borderId="0" xfId="0" applyNumberFormat="1" applyFont="1" applyFill="1"/>
    <xf numFmtId="3" fontId="4" fillId="0" borderId="0" xfId="0" applyNumberFormat="1" applyFont="1" applyBorder="1" applyAlignment="1"/>
    <xf numFmtId="0" fontId="0" fillId="0" borderId="0" xfId="0" applyFill="1" applyBorder="1"/>
    <xf numFmtId="3" fontId="20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/>
    <xf numFmtId="0" fontId="34" fillId="9" borderId="0" xfId="0" applyFont="1" applyFill="1" applyBorder="1" applyAlignment="1">
      <alignment horizontal="center" vertical="center" wrapText="1"/>
    </xf>
    <xf numFmtId="0" fontId="25" fillId="11" borderId="0" xfId="0" applyFont="1" applyFill="1" applyBorder="1" applyAlignment="1">
      <alignment horizontal="center" vertical="center" wrapText="1"/>
    </xf>
    <xf numFmtId="0" fontId="25" fillId="8" borderId="0" xfId="0" applyFont="1" applyFill="1" applyBorder="1" applyAlignment="1">
      <alignment horizontal="center" vertical="center" wrapText="1"/>
    </xf>
    <xf numFmtId="0" fontId="34" fillId="10" borderId="0" xfId="0" applyFont="1" applyFill="1" applyBorder="1" applyAlignment="1">
      <alignment horizontal="center" vertical="center" wrapText="1"/>
    </xf>
    <xf numFmtId="0" fontId="26" fillId="10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11" borderId="0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right"/>
    </xf>
    <xf numFmtId="0" fontId="8" fillId="0" borderId="0" xfId="0" applyFont="1" applyBorder="1" applyAlignment="1">
      <alignment horizontal="right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0" xfId="0" applyFont="1" applyFill="1" applyBorder="1"/>
    <xf numFmtId="0" fontId="16" fillId="4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wrapText="1"/>
    </xf>
    <xf numFmtId="0" fontId="19" fillId="0" borderId="0" xfId="0" applyFont="1" applyBorder="1"/>
    <xf numFmtId="0" fontId="25" fillId="0" borderId="0" xfId="0" applyFont="1" applyBorder="1" applyAlignment="1">
      <alignment horizontal="right" vertical="center" wrapText="1"/>
    </xf>
    <xf numFmtId="0" fontId="8" fillId="4" borderId="0" xfId="0" applyFont="1" applyFill="1" applyBorder="1" applyAlignment="1">
      <alignment vertical="center" wrapText="1"/>
    </xf>
    <xf numFmtId="0" fontId="41" fillId="0" borderId="0" xfId="0" applyFont="1" applyBorder="1" applyAlignment="1">
      <alignment horizontal="right"/>
    </xf>
    <xf numFmtId="3" fontId="42" fillId="7" borderId="0" xfId="0" applyNumberFormat="1" applyFont="1" applyFill="1" applyBorder="1"/>
    <xf numFmtId="0" fontId="41" fillId="4" borderId="0" xfId="0" applyFont="1" applyFill="1" applyBorder="1"/>
    <xf numFmtId="9" fontId="45" fillId="0" borderId="5" xfId="0" applyNumberFormat="1" applyFont="1" applyBorder="1"/>
    <xf numFmtId="9" fontId="45" fillId="0" borderId="0" xfId="0" applyNumberFormat="1" applyFont="1" applyBorder="1"/>
    <xf numFmtId="0" fontId="47" fillId="6" borderId="0" xfId="0" applyFont="1" applyFill="1" applyBorder="1" applyAlignment="1">
      <alignment horizontal="right" vertical="center"/>
    </xf>
    <xf numFmtId="0" fontId="46" fillId="4" borderId="0" xfId="0" applyFont="1" applyFill="1" applyBorder="1" applyAlignment="1">
      <alignment horizontal="right" vertical="center"/>
    </xf>
    <xf numFmtId="0" fontId="48" fillId="5" borderId="1" xfId="0" applyFont="1" applyFill="1" applyBorder="1" applyAlignment="1">
      <alignment horizontal="right" vertical="center"/>
    </xf>
    <xf numFmtId="0" fontId="51" fillId="0" borderId="4" xfId="0" applyFont="1" applyBorder="1" applyAlignment="1">
      <alignment horizontal="center" vertical="center" wrapText="1"/>
    </xf>
    <xf numFmtId="3" fontId="52" fillId="0" borderId="5" xfId="0" applyNumberFormat="1" applyFont="1" applyBorder="1" applyAlignment="1"/>
    <xf numFmtId="0" fontId="53" fillId="2" borderId="4" xfId="0" applyFont="1" applyFill="1" applyBorder="1" applyAlignment="1">
      <alignment horizontal="center" vertical="center" wrapText="1"/>
    </xf>
    <xf numFmtId="3" fontId="51" fillId="0" borderId="5" xfId="0" applyNumberFormat="1" applyFont="1" applyBorder="1" applyAlignment="1">
      <alignment horizontal="center" vertical="center" wrapText="1"/>
    </xf>
    <xf numFmtId="0" fontId="54" fillId="0" borderId="4" xfId="0" applyFont="1" applyBorder="1" applyAlignment="1">
      <alignment vertical="center" wrapText="1"/>
    </xf>
    <xf numFmtId="3" fontId="55" fillId="0" borderId="5" xfId="0" applyNumberFormat="1" applyFont="1" applyBorder="1" applyAlignment="1">
      <alignment vertical="center" wrapText="1"/>
    </xf>
    <xf numFmtId="0" fontId="56" fillId="0" borderId="4" xfId="0" applyFont="1" applyBorder="1" applyAlignment="1">
      <alignment horizontal="right" vertical="center" wrapText="1"/>
    </xf>
    <xf numFmtId="3" fontId="57" fillId="0" borderId="5" xfId="0" applyNumberFormat="1" applyFont="1" applyBorder="1" applyAlignment="1">
      <alignment vertical="center" wrapText="1"/>
    </xf>
    <xf numFmtId="0" fontId="51" fillId="2" borderId="4" xfId="0" applyFont="1" applyFill="1" applyBorder="1" applyAlignment="1">
      <alignment horizontal="center" vertical="center" wrapText="1"/>
    </xf>
    <xf numFmtId="3" fontId="52" fillId="0" borderId="5" xfId="0" applyNumberFormat="1" applyFont="1" applyBorder="1"/>
    <xf numFmtId="3" fontId="49" fillId="0" borderId="5" xfId="0" applyNumberFormat="1" applyFont="1" applyBorder="1"/>
    <xf numFmtId="0" fontId="50" fillId="2" borderId="4" xfId="0" applyFont="1" applyFill="1" applyBorder="1" applyAlignment="1">
      <alignment horizontal="center" vertical="center"/>
    </xf>
    <xf numFmtId="3" fontId="50" fillId="0" borderId="5" xfId="0" applyNumberFormat="1" applyFont="1" applyBorder="1"/>
    <xf numFmtId="0" fontId="26" fillId="0" borderId="4" xfId="0" applyFont="1" applyBorder="1"/>
    <xf numFmtId="3" fontId="4" fillId="0" borderId="5" xfId="0" applyNumberFormat="1" applyFont="1" applyBorder="1" applyAlignment="1"/>
    <xf numFmtId="0" fontId="58" fillId="12" borderId="6" xfId="0" applyFont="1" applyFill="1" applyBorder="1" applyAlignment="1">
      <alignment horizontal="right"/>
    </xf>
    <xf numFmtId="3" fontId="49" fillId="12" borderId="8" xfId="0" applyNumberFormat="1" applyFont="1" applyFill="1" applyBorder="1" applyAlignment="1"/>
    <xf numFmtId="0" fontId="39" fillId="0" borderId="0" xfId="0" applyFont="1" applyBorder="1" applyAlignment="1">
      <alignment horizontal="right" vertical="center"/>
    </xf>
    <xf numFmtId="0" fontId="39" fillId="7" borderId="0" xfId="0" applyFont="1" applyFill="1" applyBorder="1" applyAlignment="1">
      <alignment horizontal="right" vertical="center"/>
    </xf>
    <xf numFmtId="3" fontId="24" fillId="0" borderId="0" xfId="0" applyNumberFormat="1" applyFont="1"/>
    <xf numFmtId="3" fontId="46" fillId="7" borderId="0" xfId="0" applyNumberFormat="1" applyFont="1" applyFill="1"/>
    <xf numFmtId="3" fontId="60" fillId="7" borderId="0" xfId="0" applyNumberFormat="1" applyFont="1" applyFill="1" applyBorder="1" applyAlignment="1">
      <alignment horizontal="right" vertical="center" wrapText="1"/>
    </xf>
    <xf numFmtId="3" fontId="39" fillId="7" borderId="0" xfId="0" applyNumberFormat="1" applyFont="1" applyFill="1"/>
    <xf numFmtId="3" fontId="61" fillId="0" borderId="0" xfId="0" applyNumberFormat="1" applyFont="1" applyBorder="1"/>
    <xf numFmtId="3" fontId="43" fillId="7" borderId="0" xfId="0" applyNumberFormat="1" applyFont="1" applyFill="1" applyBorder="1"/>
    <xf numFmtId="0" fontId="0" fillId="0" borderId="0" xfId="0" applyAlignment="1">
      <alignment horizontal="right"/>
    </xf>
    <xf numFmtId="3" fontId="17" fillId="0" borderId="0" xfId="0" applyNumberFormat="1" applyFont="1" applyBorder="1" applyAlignment="1">
      <alignment horizontal="right"/>
    </xf>
    <xf numFmtId="3" fontId="62" fillId="13" borderId="0" xfId="0" applyNumberFormat="1" applyFont="1" applyFill="1" applyBorder="1"/>
    <xf numFmtId="3" fontId="63" fillId="13" borderId="0" xfId="0" applyNumberFormat="1" applyFont="1" applyFill="1" applyBorder="1"/>
    <xf numFmtId="0" fontId="64" fillId="0" borderId="0" xfId="0" applyFont="1" applyBorder="1" applyAlignment="1">
      <alignment horizontal="right"/>
    </xf>
    <xf numFmtId="3" fontId="65" fillId="13" borderId="0" xfId="0" applyNumberFormat="1" applyFont="1" applyFill="1" applyBorder="1"/>
    <xf numFmtId="3" fontId="4" fillId="4" borderId="0" xfId="0" applyNumberFormat="1" applyFont="1" applyFill="1" applyBorder="1" applyAlignment="1">
      <alignment horizontal="right"/>
    </xf>
    <xf numFmtId="0" fontId="20" fillId="0" borderId="0" xfId="0" applyFont="1" applyBorder="1" applyAlignment="1">
      <alignment horizontal="center" vertical="center" wrapText="1"/>
    </xf>
    <xf numFmtId="9" fontId="40" fillId="0" borderId="0" xfId="0" applyNumberFormat="1" applyFont="1" applyBorder="1"/>
    <xf numFmtId="0" fontId="35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66" fillId="5" borderId="1" xfId="0" applyFont="1" applyFill="1" applyBorder="1" applyAlignment="1">
      <alignment horizontal="right" vertical="center"/>
    </xf>
    <xf numFmtId="0" fontId="67" fillId="6" borderId="4" xfId="0" applyFont="1" applyFill="1" applyBorder="1" applyAlignment="1">
      <alignment horizontal="right" vertical="center"/>
    </xf>
    <xf numFmtId="0" fontId="66" fillId="4" borderId="6" xfId="0" applyFont="1" applyFill="1" applyBorder="1" applyAlignment="1">
      <alignment horizontal="right" vertical="center"/>
    </xf>
    <xf numFmtId="3" fontId="68" fillId="0" borderId="2" xfId="0" applyNumberFormat="1" applyFont="1" applyBorder="1" applyAlignment="1"/>
    <xf numFmtId="0" fontId="36" fillId="0" borderId="3" xfId="0" applyFont="1" applyBorder="1"/>
    <xf numFmtId="3" fontId="69" fillId="0" borderId="0" xfId="0" applyNumberFormat="1" applyFont="1" applyBorder="1" applyAlignment="1"/>
    <xf numFmtId="9" fontId="70" fillId="0" borderId="5" xfId="0" applyNumberFormat="1" applyFont="1" applyBorder="1"/>
    <xf numFmtId="0" fontId="36" fillId="4" borderId="0" xfId="0" applyFont="1" applyFill="1" applyAlignment="1">
      <alignment horizontal="center" vertical="center"/>
    </xf>
    <xf numFmtId="0" fontId="71" fillId="5" borderId="0" xfId="0" applyFont="1" applyFill="1" applyBorder="1" applyAlignment="1">
      <alignment horizontal="center" vertical="center" wrapText="1"/>
    </xf>
    <xf numFmtId="0" fontId="71" fillId="0" borderId="7" xfId="0" applyFont="1" applyBorder="1" applyAlignment="1">
      <alignment horizontal="center" vertical="center" wrapText="1"/>
    </xf>
    <xf numFmtId="3" fontId="44" fillId="0" borderId="0" xfId="0" applyNumberFormat="1" applyFont="1" applyBorder="1" applyAlignment="1"/>
    <xf numFmtId="0" fontId="48" fillId="5" borderId="0" xfId="0" applyFont="1" applyFill="1" applyBorder="1" applyAlignment="1">
      <alignment horizontal="right" vertical="center"/>
    </xf>
    <xf numFmtId="3" fontId="49" fillId="0" borderId="0" xfId="0" applyNumberFormat="1" applyFont="1" applyBorder="1" applyAlignment="1">
      <alignment vertical="center"/>
    </xf>
    <xf numFmtId="0" fontId="50" fillId="0" borderId="5" xfId="0" applyFont="1" applyBorder="1"/>
    <xf numFmtId="0" fontId="72" fillId="6" borderId="0" xfId="0" applyFont="1" applyFill="1" applyBorder="1" applyAlignment="1">
      <alignment horizontal="right" vertical="center"/>
    </xf>
    <xf numFmtId="3" fontId="73" fillId="0" borderId="0" xfId="0" applyNumberFormat="1" applyFont="1" applyBorder="1" applyAlignment="1">
      <alignment vertical="center"/>
    </xf>
    <xf numFmtId="9" fontId="74" fillId="0" borderId="5" xfId="0" applyNumberFormat="1" applyFont="1" applyBorder="1"/>
    <xf numFmtId="0" fontId="48" fillId="4" borderId="7" xfId="0" applyFont="1" applyFill="1" applyBorder="1" applyAlignment="1">
      <alignment horizontal="right" vertical="center"/>
    </xf>
    <xf numFmtId="3" fontId="73" fillId="0" borderId="7" xfId="0" applyNumberFormat="1" applyFont="1" applyBorder="1" applyAlignment="1">
      <alignment vertical="center"/>
    </xf>
    <xf numFmtId="9" fontId="74" fillId="0" borderId="8" xfId="0" applyNumberFormat="1" applyFont="1" applyBorder="1"/>
    <xf numFmtId="3" fontId="49" fillId="0" borderId="2" xfId="0" applyNumberFormat="1" applyFont="1" applyBorder="1" applyAlignment="1">
      <alignment vertical="center"/>
    </xf>
    <xf numFmtId="0" fontId="50" fillId="0" borderId="3" xfId="0" applyFont="1" applyBorder="1"/>
    <xf numFmtId="0" fontId="72" fillId="6" borderId="4" xfId="0" applyFont="1" applyFill="1" applyBorder="1" applyAlignment="1">
      <alignment horizontal="right" vertical="center"/>
    </xf>
    <xf numFmtId="0" fontId="48" fillId="4" borderId="6" xfId="0" applyFont="1" applyFill="1" applyBorder="1" applyAlignment="1">
      <alignment horizontal="right" vertical="center"/>
    </xf>
    <xf numFmtId="0" fontId="46" fillId="4" borderId="7" xfId="0" applyFont="1" applyFill="1" applyBorder="1" applyAlignment="1">
      <alignment horizontal="right" vertical="center"/>
    </xf>
    <xf numFmtId="3" fontId="44" fillId="0" borderId="7" xfId="0" applyNumberFormat="1" applyFont="1" applyBorder="1" applyAlignment="1"/>
    <xf numFmtId="0" fontId="16" fillId="0" borderId="0" xfId="0" applyFont="1"/>
    <xf numFmtId="0" fontId="1" fillId="0" borderId="0" xfId="0" applyFont="1" applyBorder="1"/>
    <xf numFmtId="0" fontId="7" fillId="0" borderId="4" xfId="0" applyFont="1" applyBorder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3" fontId="76" fillId="0" borderId="5" xfId="0" applyNumberFormat="1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10" fillId="0" borderId="4" xfId="0" applyFont="1" applyFill="1" applyBorder="1" applyAlignment="1">
      <alignment vertical="center" wrapText="1"/>
    </xf>
    <xf numFmtId="0" fontId="16" fillId="0" borderId="6" xfId="0" applyFont="1" applyBorder="1" applyAlignment="1">
      <alignment horizontal="right"/>
    </xf>
    <xf numFmtId="0" fontId="19" fillId="0" borderId="7" xfId="0" applyFont="1" applyBorder="1"/>
    <xf numFmtId="3" fontId="6" fillId="0" borderId="8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31" fillId="0" borderId="0" xfId="0" applyFont="1" applyBorder="1"/>
    <xf numFmtId="0" fontId="49" fillId="4" borderId="1" xfId="0" applyFont="1" applyFill="1" applyBorder="1" applyAlignment="1">
      <alignment horizontal="center" vertical="center" wrapText="1"/>
    </xf>
    <xf numFmtId="3" fontId="52" fillId="0" borderId="3" xfId="0" applyNumberFormat="1" applyFont="1" applyBorder="1" applyAlignment="1">
      <alignment horizontal="right"/>
    </xf>
    <xf numFmtId="0" fontId="52" fillId="0" borderId="4" xfId="0" applyFont="1" applyBorder="1"/>
    <xf numFmtId="3" fontId="55" fillId="0" borderId="5" xfId="0" applyNumberFormat="1" applyFont="1" applyBorder="1" applyAlignment="1">
      <alignment horizontal="right" vertical="center" wrapText="1"/>
    </xf>
    <xf numFmtId="0" fontId="55" fillId="0" borderId="4" xfId="0" applyFont="1" applyBorder="1" applyAlignment="1">
      <alignment vertical="center" wrapText="1"/>
    </xf>
    <xf numFmtId="0" fontId="57" fillId="0" borderId="4" xfId="0" applyFont="1" applyBorder="1" applyAlignment="1">
      <alignment vertical="center" wrapText="1"/>
    </xf>
    <xf numFmtId="3" fontId="57" fillId="0" borderId="5" xfId="0" applyNumberFormat="1" applyFont="1" applyBorder="1" applyAlignment="1">
      <alignment horizontal="right" vertical="center" wrapText="1"/>
    </xf>
    <xf numFmtId="3" fontId="77" fillId="0" borderId="5" xfId="0" applyNumberFormat="1" applyFont="1" applyBorder="1" applyAlignment="1">
      <alignment horizontal="right" vertical="center" wrapText="1"/>
    </xf>
    <xf numFmtId="3" fontId="52" fillId="0" borderId="5" xfId="0" applyNumberFormat="1" applyFont="1" applyBorder="1" applyAlignment="1">
      <alignment horizontal="right"/>
    </xf>
    <xf numFmtId="0" fontId="55" fillId="0" borderId="4" xfId="0" applyFont="1" applyFill="1" applyBorder="1" applyAlignment="1">
      <alignment vertical="center" wrapText="1"/>
    </xf>
    <xf numFmtId="3" fontId="78" fillId="0" borderId="5" xfId="0" applyNumberFormat="1" applyFont="1" applyBorder="1" applyAlignment="1">
      <alignment horizontal="right" vertical="center" wrapText="1"/>
    </xf>
    <xf numFmtId="0" fontId="41" fillId="0" borderId="4" xfId="0" applyFont="1" applyBorder="1" applyAlignment="1">
      <alignment horizontal="right"/>
    </xf>
    <xf numFmtId="0" fontId="41" fillId="0" borderId="6" xfId="0" applyFont="1" applyBorder="1" applyAlignment="1">
      <alignment horizontal="right"/>
    </xf>
    <xf numFmtId="3" fontId="42" fillId="7" borderId="8" xfId="0" applyNumberFormat="1" applyFont="1" applyFill="1" applyBorder="1"/>
    <xf numFmtId="0" fontId="50" fillId="0" borderId="0" xfId="0" applyFont="1" applyBorder="1"/>
    <xf numFmtId="0" fontId="50" fillId="0" borderId="0" xfId="0" applyFont="1"/>
    <xf numFmtId="0" fontId="41" fillId="7" borderId="1" xfId="0" applyFont="1" applyFill="1" applyBorder="1" applyAlignment="1">
      <alignment horizontal="center"/>
    </xf>
    <xf numFmtId="0" fontId="79" fillId="0" borderId="4" xfId="0" applyFont="1" applyBorder="1"/>
    <xf numFmtId="0" fontId="80" fillId="0" borderId="4" xfId="0" applyFont="1" applyBorder="1" applyAlignment="1">
      <alignment vertical="center" wrapText="1"/>
    </xf>
    <xf numFmtId="0" fontId="81" fillId="0" borderId="4" xfId="0" applyFont="1" applyBorder="1" applyAlignment="1">
      <alignment vertical="center" wrapText="1"/>
    </xf>
    <xf numFmtId="3" fontId="63" fillId="13" borderId="5" xfId="0" applyNumberFormat="1" applyFont="1" applyFill="1" applyBorder="1"/>
    <xf numFmtId="3" fontId="69" fillId="0" borderId="7" xfId="0" applyNumberFormat="1" applyFont="1" applyBorder="1" applyAlignment="1">
      <alignment vertical="center"/>
    </xf>
    <xf numFmtId="9" fontId="70" fillId="0" borderId="8" xfId="0" applyNumberFormat="1" applyFont="1" applyBorder="1" applyAlignment="1">
      <alignment vertical="center"/>
    </xf>
    <xf numFmtId="0" fontId="48" fillId="0" borderId="0" xfId="0" applyFont="1" applyAlignment="1">
      <alignment horizontal="right"/>
    </xf>
    <xf numFmtId="3" fontId="84" fillId="0" borderId="0" xfId="0" applyNumberFormat="1" applyFont="1" applyBorder="1" applyAlignment="1"/>
    <xf numFmtId="0" fontId="50" fillId="3" borderId="1" xfId="0" applyFont="1" applyFill="1" applyBorder="1" applyAlignment="1">
      <alignment horizontal="center" vertical="center"/>
    </xf>
    <xf numFmtId="0" fontId="50" fillId="3" borderId="3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 wrapText="1"/>
    </xf>
    <xf numFmtId="0" fontId="35" fillId="4" borderId="2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36" fillId="4" borderId="0" xfId="0" applyFont="1" applyFill="1" applyAlignment="1">
      <alignment horizontal="center" vertical="center"/>
    </xf>
    <xf numFmtId="0" fontId="82" fillId="0" borderId="0" xfId="0" applyFont="1" applyAlignment="1">
      <alignment horizontal="center" vertical="center" wrapText="1"/>
    </xf>
    <xf numFmtId="0" fontId="41" fillId="4" borderId="0" xfId="0" applyFont="1" applyFill="1" applyBorder="1" applyAlignment="1">
      <alignment horizontal="center" vertical="center"/>
    </xf>
    <xf numFmtId="0" fontId="59" fillId="4" borderId="0" xfId="0" applyFont="1" applyFill="1" applyBorder="1" applyAlignment="1">
      <alignment horizontal="center" vertical="center"/>
    </xf>
    <xf numFmtId="0" fontId="75" fillId="4" borderId="1" xfId="0" applyFont="1" applyFill="1" applyBorder="1" applyAlignment="1">
      <alignment horizontal="center" vertical="center"/>
    </xf>
    <xf numFmtId="0" fontId="75" fillId="4" borderId="2" xfId="0" applyFont="1" applyFill="1" applyBorder="1" applyAlignment="1">
      <alignment horizontal="center" vertical="center"/>
    </xf>
    <xf numFmtId="0" fontId="75" fillId="4" borderId="3" xfId="0" applyFont="1" applyFill="1" applyBorder="1" applyAlignment="1">
      <alignment horizontal="center" vertical="center"/>
    </xf>
    <xf numFmtId="0" fontId="85" fillId="0" borderId="0" xfId="0" applyFont="1"/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3" fontId="86" fillId="0" borderId="0" xfId="0" applyNumberFormat="1" applyFont="1" applyBorder="1"/>
    <xf numFmtId="9" fontId="86" fillId="0" borderId="10" xfId="0" applyNumberFormat="1" applyFont="1" applyBorder="1"/>
    <xf numFmtId="0" fontId="83" fillId="4" borderId="0" xfId="0" applyFont="1" applyFill="1" applyBorder="1" applyAlignment="1">
      <alignment horizontal="center" vertical="center"/>
    </xf>
    <xf numFmtId="0" fontId="83" fillId="4" borderId="10" xfId="0" applyFont="1" applyFill="1" applyBorder="1" applyAlignment="1">
      <alignment horizontal="center" vertical="center"/>
    </xf>
    <xf numFmtId="3" fontId="50" fillId="0" borderId="0" xfId="0" applyNumberFormat="1" applyFont="1" applyBorder="1"/>
    <xf numFmtId="0" fontId="0" fillId="0" borderId="0" xfId="0" applyAlignment="1">
      <alignment horizontal="center"/>
    </xf>
    <xf numFmtId="0" fontId="89" fillId="15" borderId="1" xfId="0" applyFont="1" applyFill="1" applyBorder="1" applyAlignment="1">
      <alignment horizontal="center" vertical="center"/>
    </xf>
    <xf numFmtId="0" fontId="83" fillId="4" borderId="0" xfId="0" applyFont="1" applyFill="1" applyBorder="1" applyAlignment="1">
      <alignment horizontal="center" vertical="center" wrapText="1"/>
    </xf>
    <xf numFmtId="0" fontId="83" fillId="4" borderId="5" xfId="0" applyFont="1" applyFill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3" fontId="48" fillId="0" borderId="7" xfId="0" applyNumberFormat="1" applyFont="1" applyBorder="1" applyAlignment="1">
      <alignment horizontal="right"/>
    </xf>
    <xf numFmtId="3" fontId="88" fillId="0" borderId="7" xfId="0" applyNumberFormat="1" applyFont="1" applyBorder="1" applyAlignment="1">
      <alignment horizontal="right"/>
    </xf>
    <xf numFmtId="9" fontId="88" fillId="0" borderId="11" xfId="0" applyNumberFormat="1" applyFont="1" applyBorder="1"/>
    <xf numFmtId="0" fontId="87" fillId="14" borderId="12" xfId="0" applyFont="1" applyFill="1" applyBorder="1" applyAlignment="1">
      <alignment horizontal="center" vertical="center"/>
    </xf>
    <xf numFmtId="0" fontId="87" fillId="14" borderId="13" xfId="0" applyFont="1" applyFill="1" applyBorder="1" applyAlignment="1">
      <alignment horizontal="center" vertical="center"/>
    </xf>
    <xf numFmtId="0" fontId="87" fillId="14" borderId="14" xfId="0" applyFont="1" applyFill="1" applyBorder="1" applyAlignment="1">
      <alignment horizontal="center" vertical="center"/>
    </xf>
    <xf numFmtId="0" fontId="83" fillId="0" borderId="15" xfId="0" applyFont="1" applyBorder="1" applyAlignment="1">
      <alignment horizontal="center" vertical="center"/>
    </xf>
    <xf numFmtId="0" fontId="50" fillId="0" borderId="16" xfId="0" applyFont="1" applyBorder="1"/>
    <xf numFmtId="0" fontId="48" fillId="0" borderId="17" xfId="0" applyFont="1" applyBorder="1" applyAlignment="1">
      <alignment horizontal="right"/>
    </xf>
    <xf numFmtId="9" fontId="86" fillId="0" borderId="5" xfId="0" applyNumberFormat="1" applyFont="1" applyBorder="1" applyAlignment="1">
      <alignment horizontal="center" vertical="center"/>
    </xf>
    <xf numFmtId="9" fontId="88" fillId="0" borderId="8" xfId="0" applyNumberFormat="1" applyFont="1" applyBorder="1" applyAlignment="1">
      <alignment horizontal="center" vertical="center"/>
    </xf>
    <xf numFmtId="3" fontId="89" fillId="15" borderId="2" xfId="0" applyNumberFormat="1" applyFont="1" applyFill="1" applyBorder="1" applyAlignment="1">
      <alignment horizontal="center" vertical="center"/>
    </xf>
    <xf numFmtId="3" fontId="90" fillId="0" borderId="2" xfId="0" applyNumberFormat="1" applyFont="1" applyBorder="1"/>
    <xf numFmtId="9" fontId="91" fillId="0" borderId="3" xfId="0" applyNumberFormat="1" applyFont="1" applyBorder="1" applyAlignment="1">
      <alignment horizontal="center" vertical="center"/>
    </xf>
    <xf numFmtId="0" fontId="89" fillId="16" borderId="6" xfId="0" applyFont="1" applyFill="1" applyBorder="1" applyAlignment="1">
      <alignment horizontal="center" vertical="center"/>
    </xf>
    <xf numFmtId="3" fontId="89" fillId="4" borderId="7" xfId="0" applyNumberFormat="1" applyFont="1" applyFill="1" applyBorder="1" applyAlignment="1">
      <alignment horizontal="center" vertical="center"/>
    </xf>
    <xf numFmtId="3" fontId="92" fillId="4" borderId="7" xfId="0" applyNumberFormat="1" applyFont="1" applyFill="1" applyBorder="1" applyAlignment="1">
      <alignment horizontal="center" vertical="center"/>
    </xf>
    <xf numFmtId="9" fontId="71" fillId="4" borderId="8" xfId="0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left" vertical="top" wrapText="1"/>
    </xf>
  </cellXfs>
  <cellStyles count="33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<Relationship Id="rId6" Type="http://schemas.openxmlformats.org/officeDocument/2006/relationships/image" Target="../media/image6.png"/><Relationship Id="rId7" Type="http://schemas.openxmlformats.org/officeDocument/2006/relationships/image" Target="../media/image7.png"/><Relationship Id="rId8" Type="http://schemas.openxmlformats.org/officeDocument/2006/relationships/image" Target="../media/image8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419045</xdr:colOff>
      <xdr:row>131</xdr:row>
      <xdr:rowOff>139699</xdr:rowOff>
    </xdr:from>
    <xdr:to>
      <xdr:col>11</xdr:col>
      <xdr:colOff>15516</xdr:colOff>
      <xdr:row>175</xdr:row>
      <xdr:rowOff>63500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58045" y="31165799"/>
          <a:ext cx="5679771" cy="8864601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55</xdr:row>
      <xdr:rowOff>165100</xdr:rowOff>
    </xdr:from>
    <xdr:to>
      <xdr:col>10</xdr:col>
      <xdr:colOff>148698</xdr:colOff>
      <xdr:row>87</xdr:row>
      <xdr:rowOff>152400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64400" y="16167100"/>
          <a:ext cx="5254098" cy="6248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46</xdr:row>
      <xdr:rowOff>88900</xdr:rowOff>
    </xdr:from>
    <xdr:to>
      <xdr:col>5</xdr:col>
      <xdr:colOff>2997</xdr:colOff>
      <xdr:row>82</xdr:row>
      <xdr:rowOff>114300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3639800"/>
          <a:ext cx="6721297" cy="7759700"/>
        </a:xfrm>
        <a:prstGeom prst="rect">
          <a:avLst/>
        </a:prstGeom>
      </xdr:spPr>
    </xdr:pic>
    <xdr:clientData/>
  </xdr:twoCellAnchor>
  <xdr:twoCellAnchor editAs="oneCell">
    <xdr:from>
      <xdr:col>0</xdr:col>
      <xdr:colOff>203200</xdr:colOff>
      <xdr:row>82</xdr:row>
      <xdr:rowOff>25399</xdr:rowOff>
    </xdr:from>
    <xdr:to>
      <xdr:col>5</xdr:col>
      <xdr:colOff>268363</xdr:colOff>
      <xdr:row>116</xdr:row>
      <xdr:rowOff>153964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3200" y="21310599"/>
          <a:ext cx="6783463" cy="682146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117</xdr:row>
      <xdr:rowOff>127000</xdr:rowOff>
    </xdr:from>
    <xdr:to>
      <xdr:col>5</xdr:col>
      <xdr:colOff>482600</xdr:colOff>
      <xdr:row>157</xdr:row>
      <xdr:rowOff>185100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8600" y="28308300"/>
          <a:ext cx="6972300" cy="8186100"/>
        </a:xfrm>
        <a:prstGeom prst="rect">
          <a:avLst/>
        </a:prstGeom>
      </xdr:spPr>
    </xdr:pic>
    <xdr:clientData/>
  </xdr:twoCellAnchor>
  <xdr:twoCellAnchor editAs="oneCell">
    <xdr:from>
      <xdr:col>0</xdr:col>
      <xdr:colOff>508001</xdr:colOff>
      <xdr:row>160</xdr:row>
      <xdr:rowOff>0</xdr:rowOff>
    </xdr:from>
    <xdr:to>
      <xdr:col>6</xdr:col>
      <xdr:colOff>22223</xdr:colOff>
      <xdr:row>209</xdr:row>
      <xdr:rowOff>127000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8001" y="36918900"/>
          <a:ext cx="6791322" cy="10083800"/>
        </a:xfrm>
        <a:prstGeom prst="rect">
          <a:avLst/>
        </a:prstGeom>
      </xdr:spPr>
    </xdr:pic>
    <xdr:clientData/>
  </xdr:twoCellAnchor>
  <xdr:twoCellAnchor editAs="oneCell">
    <xdr:from>
      <xdr:col>6</xdr:col>
      <xdr:colOff>419100</xdr:colOff>
      <xdr:row>88</xdr:row>
      <xdr:rowOff>0</xdr:rowOff>
    </xdr:from>
    <xdr:to>
      <xdr:col>10</xdr:col>
      <xdr:colOff>215900</xdr:colOff>
      <xdr:row>131</xdr:row>
      <xdr:rowOff>168834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7658100" y="22453600"/>
          <a:ext cx="5207000" cy="8741334"/>
        </a:xfrm>
        <a:prstGeom prst="rect">
          <a:avLst/>
        </a:prstGeom>
      </xdr:spPr>
    </xdr:pic>
    <xdr:clientData/>
  </xdr:twoCellAnchor>
  <xdr:twoCellAnchor editAs="oneCell">
    <xdr:from>
      <xdr:col>6</xdr:col>
      <xdr:colOff>482600</xdr:colOff>
      <xdr:row>174</xdr:row>
      <xdr:rowOff>50800</xdr:rowOff>
    </xdr:from>
    <xdr:to>
      <xdr:col>10</xdr:col>
      <xdr:colOff>225686</xdr:colOff>
      <xdr:row>216</xdr:row>
      <xdr:rowOff>152400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7721600" y="39814500"/>
          <a:ext cx="5153286" cy="863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A14" sqref="A14:G16"/>
    </sheetView>
  </sheetViews>
  <sheetFormatPr baseColWidth="10" defaultRowHeight="20" x14ac:dyDescent="0"/>
  <cols>
    <col min="1" max="1" width="47.83203125" customWidth="1"/>
    <col min="2" max="2" width="17" customWidth="1"/>
    <col min="3" max="3" width="16" customWidth="1"/>
    <col min="4" max="4" width="7" customWidth="1"/>
    <col min="5" max="5" width="14.1640625" customWidth="1"/>
    <col min="6" max="6" width="16.33203125" customWidth="1"/>
    <col min="7" max="7" width="9" style="198" customWidth="1"/>
  </cols>
  <sheetData>
    <row r="1" spans="1:7" ht="45" customHeight="1" thickBot="1"/>
    <row r="2" spans="1:7" ht="29" customHeight="1">
      <c r="A2" s="236" t="s">
        <v>236</v>
      </c>
      <c r="B2" s="237"/>
      <c r="C2" s="237"/>
      <c r="D2" s="237"/>
      <c r="E2" s="237"/>
      <c r="F2" s="237"/>
      <c r="G2" s="238"/>
    </row>
    <row r="3" spans="1:7" ht="38" customHeight="1">
      <c r="A3" s="239" t="s">
        <v>156</v>
      </c>
      <c r="B3" s="225" t="s">
        <v>229</v>
      </c>
      <c r="C3" s="225"/>
      <c r="D3" s="226"/>
      <c r="E3" s="230" t="s">
        <v>230</v>
      </c>
      <c r="F3" s="230"/>
      <c r="G3" s="231"/>
    </row>
    <row r="4" spans="1:7" ht="17" customHeight="1">
      <c r="A4" s="240"/>
      <c r="B4" s="221" t="s">
        <v>143</v>
      </c>
      <c r="C4" s="221" t="s">
        <v>235</v>
      </c>
      <c r="D4" s="222" t="s">
        <v>144</v>
      </c>
      <c r="E4" s="221" t="s">
        <v>143</v>
      </c>
      <c r="F4" s="221" t="s">
        <v>235</v>
      </c>
      <c r="G4" s="232" t="s">
        <v>144</v>
      </c>
    </row>
    <row r="5" spans="1:7">
      <c r="A5" s="240" t="s">
        <v>231</v>
      </c>
      <c r="B5" s="227">
        <f>'DATI GEN DI COMPARTO'!C12</f>
        <v>267970</v>
      </c>
      <c r="C5" s="223">
        <f>'DATI GEN DI COMPARTO'!C13</f>
        <v>113022</v>
      </c>
      <c r="D5" s="224">
        <f>'DATI GEN DI COMPARTO'!D13</f>
        <v>0.42177109377915439</v>
      </c>
      <c r="E5" s="227">
        <f>'DATI GEN DI COMPARTO'!I12</f>
        <v>7772</v>
      </c>
      <c r="F5" s="223">
        <f>'DATI GEN DI COMPARTO'!I13</f>
        <v>4789</v>
      </c>
      <c r="G5" s="242">
        <f>'DATI GEN DI COMPARTO'!J13</f>
        <v>0.61618630983015954</v>
      </c>
    </row>
    <row r="6" spans="1:7">
      <c r="A6" s="240" t="s">
        <v>232</v>
      </c>
      <c r="B6" s="227">
        <f>'DATI GEN DI COMPARTO'!C16</f>
        <v>503994</v>
      </c>
      <c r="C6" s="223">
        <f>'DATI GEN DI COMPARTO'!C17</f>
        <v>193310</v>
      </c>
      <c r="D6" s="224">
        <f>'DATI GEN DI COMPARTO'!D17</f>
        <v>0.3835561534462712</v>
      </c>
      <c r="E6" s="227">
        <f>'DATI GEN DI COMPARTO'!I16</f>
        <v>11285</v>
      </c>
      <c r="F6" s="223">
        <f>'DATI GEN DI COMPARTO'!I17</f>
        <v>6008</v>
      </c>
      <c r="G6" s="242">
        <f>'DATI GEN DI COMPARTO'!J17</f>
        <v>0.53238812583074879</v>
      </c>
    </row>
    <row r="7" spans="1:7">
      <c r="A7" s="240" t="s">
        <v>233</v>
      </c>
      <c r="B7" s="227">
        <f>'DATI GEN DI COMPARTO'!C25</f>
        <v>1120718</v>
      </c>
      <c r="C7" s="223">
        <f>'DATI GEN DI COMPARTO'!C26</f>
        <v>604140</v>
      </c>
      <c r="D7" s="224">
        <f>'DATI GEN DI COMPARTO'!D26</f>
        <v>0.53906513502950781</v>
      </c>
      <c r="E7" s="227">
        <f>'DATI GEN DI COMPARTO'!I25</f>
        <v>7952</v>
      </c>
      <c r="F7" s="223">
        <f>'DATI GEN DI COMPARTO'!I26</f>
        <v>8573</v>
      </c>
      <c r="G7" s="242">
        <f>'DATI GEN DI COMPARTO'!J26</f>
        <v>1.0780935613682092</v>
      </c>
    </row>
    <row r="8" spans="1:7">
      <c r="A8" s="240" t="s">
        <v>234</v>
      </c>
      <c r="B8" s="227">
        <f>'DATI GEN DI COMPARTO'!C29</f>
        <v>565340</v>
      </c>
      <c r="C8" s="223">
        <f>'DATI GEN DI COMPARTO'!C30</f>
        <v>275913</v>
      </c>
      <c r="D8" s="224">
        <f>'DATI GEN DI COMPARTO'!D30</f>
        <v>0.48804790037853329</v>
      </c>
      <c r="E8" s="227">
        <f>'DATI GEN DI COMPARTO'!I29</f>
        <v>132672</v>
      </c>
      <c r="F8" s="223">
        <f>'DATI GEN DI COMPARTO'!I30</f>
        <v>79324</v>
      </c>
      <c r="G8" s="242">
        <f>'DATI GEN DI COMPARTO'!J30</f>
        <v>0.59789556198745775</v>
      </c>
    </row>
    <row r="9" spans="1:7" ht="21" thickBot="1">
      <c r="A9" s="241" t="s">
        <v>12</v>
      </c>
      <c r="B9" s="233">
        <f>B5+B6+B7+B8</f>
        <v>2458022</v>
      </c>
      <c r="C9" s="234">
        <f>C5+C6+C7+C8</f>
        <v>1186385</v>
      </c>
      <c r="D9" s="235">
        <f>'DATI GEN DI COMPARTO'!D34</f>
        <v>0.48265841396049342</v>
      </c>
      <c r="E9" s="233">
        <f>E5+E6+E7+E8</f>
        <v>159681</v>
      </c>
      <c r="F9" s="234">
        <f>F5+F6+F7+F8</f>
        <v>98694</v>
      </c>
      <c r="G9" s="243">
        <f>'DATI GEN DI COMPARTO'!J34</f>
        <v>0.61806977661713036</v>
      </c>
    </row>
    <row r="10" spans="1:7" ht="21" thickBot="1">
      <c r="A10" s="206"/>
      <c r="F10" s="198"/>
      <c r="G10"/>
    </row>
    <row r="11" spans="1:7" ht="25">
      <c r="A11" s="229" t="s">
        <v>193</v>
      </c>
      <c r="B11" s="244">
        <f>'DATI GEN DI COMPARTO'!C38</f>
        <v>2617703</v>
      </c>
      <c r="C11" s="245">
        <f>'DATI GEN DI COMPARTO'!C39</f>
        <v>1285079</v>
      </c>
      <c r="D11" s="246">
        <f>C11/B11</f>
        <v>0.49091856486392843</v>
      </c>
    </row>
    <row r="12" spans="1:7" ht="26" thickBot="1">
      <c r="A12" s="247" t="s">
        <v>191</v>
      </c>
      <c r="B12" s="248">
        <f>'DATI GEN DI COMPARTO'!C38</f>
        <v>2617703</v>
      </c>
      <c r="C12" s="249">
        <f>'DATI GEN DI COMPARTO'!C40</f>
        <v>1170135</v>
      </c>
      <c r="D12" s="250">
        <f>C12/B12</f>
        <v>0.44700831224932697</v>
      </c>
    </row>
    <row r="13" spans="1:7">
      <c r="A13" s="228"/>
      <c r="B13" s="228"/>
    </row>
    <row r="14" spans="1:7" ht="20" customHeight="1">
      <c r="A14" s="251" t="s">
        <v>238</v>
      </c>
      <c r="B14" s="251"/>
      <c r="C14" s="251"/>
      <c r="D14" s="251"/>
      <c r="E14" s="251"/>
      <c r="F14" s="251"/>
      <c r="G14" s="251"/>
    </row>
    <row r="15" spans="1:7" ht="20" customHeight="1">
      <c r="A15" s="251"/>
      <c r="B15" s="251"/>
      <c r="C15" s="251"/>
      <c r="D15" s="251"/>
      <c r="E15" s="251"/>
      <c r="F15" s="251"/>
      <c r="G15" s="251"/>
    </row>
    <row r="16" spans="1:7" ht="20" customHeight="1">
      <c r="A16" s="251"/>
      <c r="B16" s="251"/>
      <c r="C16" s="251"/>
      <c r="D16" s="251"/>
      <c r="E16" s="251"/>
      <c r="F16" s="251"/>
      <c r="G16" s="251"/>
    </row>
    <row r="17" spans="1:7" ht="20" customHeight="1">
      <c r="A17" s="251" t="s">
        <v>237</v>
      </c>
      <c r="B17" s="251"/>
      <c r="C17" s="251"/>
      <c r="D17" s="251"/>
      <c r="E17" s="251"/>
      <c r="F17" s="251"/>
      <c r="G17" s="251"/>
    </row>
    <row r="18" spans="1:7" ht="20" customHeight="1">
      <c r="A18" s="251"/>
      <c r="B18" s="251"/>
      <c r="C18" s="251"/>
      <c r="D18" s="251"/>
      <c r="E18" s="251"/>
      <c r="F18" s="251"/>
      <c r="G18" s="251"/>
    </row>
    <row r="22" spans="1:7">
      <c r="C22" s="220"/>
    </row>
  </sheetData>
  <mergeCells count="5">
    <mergeCell ref="A2:G2"/>
    <mergeCell ref="B3:D3"/>
    <mergeCell ref="E3:G3"/>
    <mergeCell ref="A17:G18"/>
    <mergeCell ref="A14:G16"/>
  </mergeCells>
  <phoneticPr fontId="94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21" sqref="A21"/>
    </sheetView>
  </sheetViews>
  <sheetFormatPr baseColWidth="10" defaultColWidth="8.83203125" defaultRowHeight="15" x14ac:dyDescent="0"/>
  <cols>
    <col min="1" max="1" width="31.83203125" style="2" customWidth="1"/>
    <col min="3" max="3" width="13.1640625" style="28" customWidth="1"/>
  </cols>
  <sheetData>
    <row r="1" spans="1:4" ht="28" customHeight="1">
      <c r="A1" s="217" t="s">
        <v>218</v>
      </c>
      <c r="B1" s="218"/>
      <c r="C1" s="219"/>
    </row>
    <row r="2" spans="1:4" ht="27" customHeight="1">
      <c r="A2" s="172"/>
      <c r="B2" s="173" t="s">
        <v>216</v>
      </c>
      <c r="C2" s="174" t="s">
        <v>217</v>
      </c>
    </row>
    <row r="3" spans="1:4">
      <c r="A3" s="175" t="s">
        <v>122</v>
      </c>
      <c r="B3" s="45">
        <v>33</v>
      </c>
      <c r="C3" s="176">
        <v>4281</v>
      </c>
      <c r="D3" s="1"/>
    </row>
    <row r="4" spans="1:4">
      <c r="A4" s="175" t="s">
        <v>123</v>
      </c>
      <c r="B4" s="45">
        <v>22</v>
      </c>
      <c r="C4" s="176">
        <v>1153</v>
      </c>
      <c r="D4" s="1"/>
    </row>
    <row r="5" spans="1:4">
      <c r="A5" s="175" t="s">
        <v>124</v>
      </c>
      <c r="B5" s="45">
        <v>20</v>
      </c>
      <c r="C5" s="176">
        <v>2928</v>
      </c>
      <c r="D5" s="1"/>
    </row>
    <row r="6" spans="1:4">
      <c r="A6" s="175" t="s">
        <v>125</v>
      </c>
      <c r="B6" s="45">
        <v>20</v>
      </c>
      <c r="C6" s="176">
        <v>502</v>
      </c>
      <c r="D6" s="1"/>
    </row>
    <row r="7" spans="1:4" ht="39">
      <c r="A7" s="175" t="s">
        <v>126</v>
      </c>
      <c r="B7" s="45">
        <v>18</v>
      </c>
      <c r="C7" s="176">
        <v>176</v>
      </c>
      <c r="D7" s="1"/>
    </row>
    <row r="8" spans="1:4" ht="26">
      <c r="A8" s="175" t="s">
        <v>127</v>
      </c>
      <c r="B8" s="45">
        <v>16</v>
      </c>
      <c r="C8" s="176">
        <v>687</v>
      </c>
      <c r="D8" s="1"/>
    </row>
    <row r="9" spans="1:4">
      <c r="A9" s="175" t="s">
        <v>128</v>
      </c>
      <c r="B9" s="45">
        <v>16</v>
      </c>
      <c r="C9" s="176">
        <v>248</v>
      </c>
      <c r="D9" s="1"/>
    </row>
    <row r="10" spans="1:4" ht="52">
      <c r="A10" s="175" t="s">
        <v>129</v>
      </c>
      <c r="B10" s="45">
        <v>14</v>
      </c>
      <c r="C10" s="176">
        <v>1989</v>
      </c>
      <c r="D10" s="1"/>
    </row>
    <row r="11" spans="1:4" ht="52">
      <c r="A11" s="175" t="s">
        <v>130</v>
      </c>
      <c r="B11" s="45">
        <v>10</v>
      </c>
      <c r="C11" s="176">
        <v>4702</v>
      </c>
      <c r="D11" s="1"/>
    </row>
    <row r="12" spans="1:4">
      <c r="A12" s="175" t="s">
        <v>131</v>
      </c>
      <c r="B12" s="45">
        <v>9</v>
      </c>
      <c r="C12" s="176">
        <v>866</v>
      </c>
      <c r="D12" s="1"/>
    </row>
    <row r="13" spans="1:4" ht="26">
      <c r="A13" s="175" t="s">
        <v>132</v>
      </c>
      <c r="B13" s="45">
        <v>6</v>
      </c>
      <c r="C13" s="176">
        <v>6603</v>
      </c>
      <c r="D13" s="1"/>
    </row>
    <row r="14" spans="1:4">
      <c r="A14" s="175" t="s">
        <v>133</v>
      </c>
      <c r="B14" s="45">
        <v>3</v>
      </c>
      <c r="C14" s="176">
        <v>8691</v>
      </c>
      <c r="D14" s="1"/>
    </row>
    <row r="15" spans="1:4">
      <c r="A15" s="175" t="s">
        <v>134</v>
      </c>
      <c r="B15" s="45">
        <v>3</v>
      </c>
      <c r="C15" s="176">
        <v>1331</v>
      </c>
      <c r="D15" s="1"/>
    </row>
    <row r="16" spans="1:4">
      <c r="A16" s="175" t="s">
        <v>135</v>
      </c>
      <c r="B16" s="45">
        <v>3</v>
      </c>
      <c r="C16" s="176">
        <v>24</v>
      </c>
      <c r="D16" s="1"/>
    </row>
    <row r="17" spans="1:4">
      <c r="A17" s="177" t="s">
        <v>136</v>
      </c>
      <c r="B17" s="171"/>
      <c r="C17" s="176">
        <v>108</v>
      </c>
      <c r="D17" s="1"/>
    </row>
    <row r="18" spans="1:4" ht="16" thickBot="1">
      <c r="A18" s="178" t="s">
        <v>89</v>
      </c>
      <c r="B18" s="179"/>
      <c r="C18" s="180">
        <v>34289</v>
      </c>
      <c r="D18" s="1"/>
    </row>
    <row r="21" spans="1:4">
      <c r="A21" s="170" t="s">
        <v>215</v>
      </c>
    </row>
  </sheetData>
  <mergeCells count="1">
    <mergeCell ref="A1:C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0"/>
  <sheetViews>
    <sheetView topLeftCell="A9" workbookViewId="0">
      <selection activeCell="C34" sqref="C34"/>
    </sheetView>
  </sheetViews>
  <sheetFormatPr baseColWidth="10" defaultColWidth="8.83203125" defaultRowHeight="16" x14ac:dyDescent="0"/>
  <cols>
    <col min="1" max="1" width="7.5" style="39" customWidth="1"/>
    <col min="2" max="2" width="48.6640625" style="42" customWidth="1"/>
    <col min="3" max="3" width="15.83203125" style="82" customWidth="1"/>
    <col min="4" max="4" width="7.6640625" customWidth="1"/>
    <col min="5" max="5" width="8.5" customWidth="1"/>
    <col min="6" max="6" width="7.33203125" customWidth="1"/>
    <col min="7" max="7" width="8.33203125" customWidth="1"/>
    <col min="8" max="8" width="43.83203125" customWidth="1"/>
    <col min="9" max="9" width="12" customWidth="1"/>
    <col min="10" max="10" width="6.83203125" customWidth="1"/>
  </cols>
  <sheetData>
    <row r="1" spans="1:11" ht="44" customHeight="1">
      <c r="A1" s="213" t="s">
        <v>141</v>
      </c>
      <c r="B1" s="213"/>
      <c r="C1" s="213"/>
      <c r="D1" s="213"/>
      <c r="E1" s="213"/>
      <c r="F1" s="213"/>
      <c r="G1" s="213"/>
      <c r="H1" s="213"/>
      <c r="I1" s="213"/>
      <c r="J1" s="213"/>
    </row>
    <row r="2" spans="1:11" ht="44" customHeight="1" thickBot="1">
      <c r="A2" s="151"/>
      <c r="B2" s="152" t="s">
        <v>156</v>
      </c>
      <c r="C2" s="151"/>
      <c r="D2" s="151"/>
      <c r="E2" s="151"/>
      <c r="F2" s="151"/>
      <c r="G2" s="151"/>
      <c r="H2" s="153" t="s">
        <v>157</v>
      </c>
      <c r="I2" s="151"/>
      <c r="J2" s="151"/>
    </row>
    <row r="3" spans="1:11" ht="24.75" customHeight="1" thickBot="1">
      <c r="A3" s="210" t="s">
        <v>142</v>
      </c>
      <c r="B3" s="211"/>
      <c r="C3" s="211"/>
      <c r="D3" s="212"/>
      <c r="E3" s="141"/>
      <c r="F3" s="141"/>
      <c r="G3" s="210" t="s">
        <v>212</v>
      </c>
      <c r="H3" s="211"/>
      <c r="I3" s="211"/>
      <c r="J3" s="212"/>
      <c r="K3" s="139"/>
    </row>
    <row r="4" spans="1:11" ht="22.5" customHeight="1">
      <c r="A4" s="67" t="s">
        <v>148</v>
      </c>
      <c r="B4" s="84" t="s">
        <v>158</v>
      </c>
      <c r="C4" s="81" t="s">
        <v>213</v>
      </c>
      <c r="D4" s="66" t="s">
        <v>144</v>
      </c>
      <c r="E4" s="1"/>
      <c r="F4" s="1"/>
      <c r="G4" s="67" t="s">
        <v>148</v>
      </c>
      <c r="H4" s="89" t="s">
        <v>158</v>
      </c>
      <c r="I4" s="81" t="s">
        <v>213</v>
      </c>
      <c r="J4" s="76" t="s">
        <v>144</v>
      </c>
      <c r="K4" s="1"/>
    </row>
    <row r="5" spans="1:11" ht="22.5" customHeight="1">
      <c r="A5" s="69" t="s">
        <v>149</v>
      </c>
      <c r="B5" s="38" t="s">
        <v>18</v>
      </c>
      <c r="C5" s="35">
        <f>'FUNZIONI CENTRALI'!B12</f>
        <v>156249</v>
      </c>
      <c r="D5" s="68"/>
      <c r="E5" s="1"/>
      <c r="F5" s="1"/>
      <c r="G5" s="69" t="s">
        <v>149</v>
      </c>
      <c r="H5" s="38" t="s">
        <v>18</v>
      </c>
      <c r="I5" s="35">
        <f>'FUNZIONI CENTRALI'!B13</f>
        <v>3426</v>
      </c>
      <c r="J5" s="68"/>
      <c r="K5" s="1"/>
    </row>
    <row r="6" spans="1:11" ht="22.5" customHeight="1">
      <c r="A6" s="69" t="s">
        <v>149</v>
      </c>
      <c r="B6" s="38" t="s">
        <v>19</v>
      </c>
      <c r="C6" s="35">
        <f>'FUNZIONI CENTRALI'!B27</f>
        <v>51989</v>
      </c>
      <c r="D6" s="68"/>
      <c r="E6" s="1"/>
      <c r="F6" s="1"/>
      <c r="G6" s="69" t="s">
        <v>149</v>
      </c>
      <c r="H6" s="38" t="s">
        <v>19</v>
      </c>
      <c r="I6" s="35">
        <f>'FUNZIONI CENTRALI'!B28</f>
        <v>581</v>
      </c>
      <c r="J6" s="68"/>
      <c r="K6" s="1"/>
    </row>
    <row r="7" spans="1:11" ht="22.5" customHeight="1">
      <c r="A7" s="69" t="s">
        <v>149</v>
      </c>
      <c r="B7" s="38" t="s">
        <v>20</v>
      </c>
      <c r="C7" s="35">
        <f>'FUNZIONI CENTRALI'!B41</f>
        <v>1970</v>
      </c>
      <c r="D7" s="68"/>
      <c r="E7" s="1"/>
      <c r="F7" s="1"/>
      <c r="G7" s="69" t="s">
        <v>149</v>
      </c>
      <c r="H7" s="38" t="s">
        <v>20</v>
      </c>
      <c r="I7" s="35">
        <f>'FUNZIONI CENTRALI'!B42</f>
        <v>282</v>
      </c>
      <c r="J7" s="68"/>
      <c r="K7" s="1"/>
    </row>
    <row r="8" spans="1:11" ht="22.5" customHeight="1">
      <c r="A8" s="69" t="s">
        <v>149</v>
      </c>
      <c r="B8" s="38" t="s">
        <v>26</v>
      </c>
      <c r="C8" s="35">
        <f>'FUNZIONI CENTRALI'!F17</f>
        <v>43665</v>
      </c>
      <c r="D8" s="68"/>
      <c r="E8" s="1"/>
      <c r="F8" s="1"/>
      <c r="G8" s="69" t="s">
        <v>149</v>
      </c>
      <c r="H8" s="38" t="s">
        <v>26</v>
      </c>
      <c r="I8" s="35">
        <f>'FUNZIONI CENTRALI'!F18</f>
        <v>2954</v>
      </c>
      <c r="J8" s="68"/>
      <c r="K8" s="1"/>
    </row>
    <row r="9" spans="1:11" ht="22.5" customHeight="1">
      <c r="A9" s="69" t="s">
        <v>149</v>
      </c>
      <c r="B9" s="38" t="s">
        <v>153</v>
      </c>
      <c r="C9" s="35">
        <f>'FUNZIONI CENTRALI'!F31</f>
        <v>10763</v>
      </c>
      <c r="D9" s="68"/>
      <c r="E9" s="1"/>
      <c r="F9" s="1"/>
      <c r="G9" s="69" t="s">
        <v>149</v>
      </c>
      <c r="H9" s="38" t="s">
        <v>153</v>
      </c>
      <c r="I9" s="35">
        <f>'FUNZIONI CENTRALI'!F32</f>
        <v>209</v>
      </c>
      <c r="J9" s="68"/>
      <c r="K9" s="1"/>
    </row>
    <row r="10" spans="1:11" ht="22.5" customHeight="1">
      <c r="A10" s="69" t="s">
        <v>149</v>
      </c>
      <c r="B10" s="38" t="s">
        <v>154</v>
      </c>
      <c r="C10" s="35">
        <f>'FUNZIONI CENTRALI'!F43</f>
        <v>1250</v>
      </c>
      <c r="D10" s="68"/>
      <c r="E10" s="1"/>
      <c r="F10" s="1"/>
      <c r="G10" s="69" t="s">
        <v>149</v>
      </c>
      <c r="H10" s="38" t="s">
        <v>154</v>
      </c>
      <c r="I10" s="35">
        <f>'FUNZIONI CENTRALI'!F44</f>
        <v>71</v>
      </c>
      <c r="J10" s="68"/>
      <c r="K10" s="1"/>
    </row>
    <row r="11" spans="1:11" ht="22.5" customHeight="1">
      <c r="A11" s="69" t="s">
        <v>149</v>
      </c>
      <c r="B11" s="38" t="s">
        <v>155</v>
      </c>
      <c r="C11" s="35">
        <f>'FUNZIONI CENTRALI'!F54</f>
        <v>2084</v>
      </c>
      <c r="D11" s="68"/>
      <c r="E11" s="1"/>
      <c r="F11" s="1"/>
      <c r="G11" s="69" t="s">
        <v>149</v>
      </c>
      <c r="H11" s="38" t="s">
        <v>155</v>
      </c>
      <c r="I11" s="35">
        <f>'FUNZIONI CENTRALI'!F55</f>
        <v>249</v>
      </c>
      <c r="J11" s="68"/>
      <c r="K11" s="1"/>
    </row>
    <row r="12" spans="1:11" ht="22.5" customHeight="1">
      <c r="A12" s="70"/>
      <c r="B12" s="43" t="s">
        <v>89</v>
      </c>
      <c r="C12" s="36">
        <f>C5+C6+C7+C8+C9+C10+C11</f>
        <v>267970</v>
      </c>
      <c r="D12" s="68"/>
      <c r="E12" s="1"/>
      <c r="F12" s="1"/>
      <c r="G12" s="70"/>
      <c r="H12" s="97" t="s">
        <v>89</v>
      </c>
      <c r="I12" s="36">
        <f>I5+I6+I7+I8+I9+I10+I11</f>
        <v>7772</v>
      </c>
      <c r="J12" s="68"/>
      <c r="K12" s="140"/>
    </row>
    <row r="13" spans="1:11" ht="22.5" customHeight="1">
      <c r="A13" s="71"/>
      <c r="B13" s="104" t="s">
        <v>170</v>
      </c>
      <c r="C13" s="154">
        <v>113022</v>
      </c>
      <c r="D13" s="102">
        <f>C13/C12</f>
        <v>0.42177109377915439</v>
      </c>
      <c r="E13" s="140"/>
      <c r="F13" s="140"/>
      <c r="G13" s="71"/>
      <c r="H13" s="104" t="s">
        <v>170</v>
      </c>
      <c r="I13" s="154">
        <v>4789</v>
      </c>
      <c r="J13" s="102">
        <f>I13/I12</f>
        <v>0.61618630983015954</v>
      </c>
      <c r="K13" s="140"/>
    </row>
    <row r="14" spans="1:11" ht="22.5" customHeight="1">
      <c r="A14" s="71"/>
      <c r="B14" s="105" t="s">
        <v>171</v>
      </c>
      <c r="C14" s="154">
        <v>110344</v>
      </c>
      <c r="D14" s="102">
        <f>C14/C12</f>
        <v>0.411777437772885</v>
      </c>
      <c r="E14" s="140"/>
      <c r="F14" s="140"/>
      <c r="G14" s="71"/>
      <c r="H14" s="105" t="s">
        <v>171</v>
      </c>
      <c r="I14" s="154">
        <v>4173</v>
      </c>
      <c r="J14" s="102">
        <f>I14/I12</f>
        <v>0.53692743180648483</v>
      </c>
      <c r="K14" s="1"/>
    </row>
    <row r="15" spans="1:11" ht="17" customHeight="1">
      <c r="A15" s="71"/>
      <c r="B15" s="65"/>
      <c r="C15" s="79"/>
      <c r="D15" s="68"/>
      <c r="E15" s="1"/>
      <c r="F15" s="1"/>
      <c r="G15" s="71"/>
      <c r="H15" s="65"/>
      <c r="I15" s="79"/>
      <c r="J15" s="68"/>
      <c r="K15" s="1"/>
    </row>
    <row r="16" spans="1:11" ht="22.5" customHeight="1">
      <c r="A16" s="72" t="s">
        <v>150</v>
      </c>
      <c r="B16" s="83" t="s">
        <v>173</v>
      </c>
      <c r="C16" s="36">
        <f>'FUNZIONI LOCALI'!B18</f>
        <v>503994</v>
      </c>
      <c r="D16" s="68"/>
      <c r="E16" s="1"/>
      <c r="F16" s="1"/>
      <c r="G16" s="72" t="s">
        <v>150</v>
      </c>
      <c r="H16" s="83" t="s">
        <v>173</v>
      </c>
      <c r="I16" s="36">
        <f>'FUNZIONI LOCALI'!B19</f>
        <v>11285</v>
      </c>
      <c r="J16" s="68"/>
      <c r="K16" s="140"/>
    </row>
    <row r="17" spans="1:12" ht="22.5" customHeight="1">
      <c r="A17" s="70"/>
      <c r="B17" s="104" t="s">
        <v>170</v>
      </c>
      <c r="C17" s="154">
        <v>193310</v>
      </c>
      <c r="D17" s="102">
        <f>C17/C16</f>
        <v>0.3835561534462712</v>
      </c>
      <c r="E17" s="140"/>
      <c r="F17" s="140"/>
      <c r="G17" s="70"/>
      <c r="H17" s="104" t="s">
        <v>170</v>
      </c>
      <c r="I17" s="207">
        <v>6008</v>
      </c>
      <c r="J17" s="102">
        <f>I17/I16</f>
        <v>0.53238812583074879</v>
      </c>
      <c r="K17" s="140"/>
    </row>
    <row r="18" spans="1:12" ht="22.5" customHeight="1">
      <c r="A18" s="70"/>
      <c r="B18" s="105" t="s">
        <v>171</v>
      </c>
      <c r="C18" s="154">
        <v>166887</v>
      </c>
      <c r="D18" s="102">
        <f>C18/C16</f>
        <v>0.3311289420112144</v>
      </c>
      <c r="E18" s="140"/>
      <c r="F18" s="140"/>
      <c r="G18" s="70"/>
      <c r="H18" s="105" t="s">
        <v>171</v>
      </c>
      <c r="I18" s="207">
        <v>5192</v>
      </c>
      <c r="J18" s="102">
        <f>I18/I16</f>
        <v>0.46007975188303057</v>
      </c>
      <c r="K18" s="1"/>
      <c r="L18" s="40"/>
    </row>
    <row r="19" spans="1:12" ht="22.5" customHeight="1">
      <c r="A19" s="70"/>
      <c r="B19" s="65"/>
      <c r="C19" s="79"/>
      <c r="D19" s="68"/>
      <c r="E19" s="1"/>
      <c r="F19" s="1"/>
      <c r="G19" s="70"/>
      <c r="H19" s="65"/>
      <c r="I19" s="79"/>
      <c r="J19" s="68"/>
      <c r="K19" s="1"/>
      <c r="L19" s="40"/>
    </row>
    <row r="20" spans="1:12" ht="22.5" customHeight="1">
      <c r="A20" s="73" t="s">
        <v>151</v>
      </c>
      <c r="B20" s="85" t="s">
        <v>172</v>
      </c>
      <c r="C20" s="79"/>
      <c r="D20" s="68"/>
      <c r="E20" s="1"/>
      <c r="F20" s="1"/>
      <c r="G20" s="73" t="s">
        <v>151</v>
      </c>
      <c r="H20" s="88" t="s">
        <v>172</v>
      </c>
      <c r="I20" s="79"/>
      <c r="J20" s="68"/>
      <c r="K20" s="1"/>
      <c r="L20" s="40"/>
    </row>
    <row r="21" spans="1:12" ht="22.5" customHeight="1">
      <c r="A21" s="73" t="s">
        <v>151</v>
      </c>
      <c r="B21" s="64" t="s">
        <v>14</v>
      </c>
      <c r="C21" s="35">
        <f>'ISTR E RICERCA'!B20</f>
        <v>1031586</v>
      </c>
      <c r="D21" s="68"/>
      <c r="E21" s="1"/>
      <c r="F21" s="1"/>
      <c r="G21" s="73" t="s">
        <v>151</v>
      </c>
      <c r="H21" s="64" t="s">
        <v>14</v>
      </c>
      <c r="I21" s="35">
        <f>'ISTR E RICERCA'!B21</f>
        <v>7400</v>
      </c>
      <c r="J21" s="68"/>
      <c r="K21" s="1"/>
    </row>
    <row r="22" spans="1:12" ht="22.5" customHeight="1">
      <c r="A22" s="73" t="s">
        <v>151</v>
      </c>
      <c r="B22" s="64" t="s">
        <v>140</v>
      </c>
      <c r="C22" s="35">
        <f>'ISTR E RICERCA'!B41</f>
        <v>9830</v>
      </c>
      <c r="D22" s="68"/>
      <c r="E22" s="1"/>
      <c r="F22" s="1"/>
      <c r="G22" s="73" t="s">
        <v>151</v>
      </c>
      <c r="H22" s="64" t="s">
        <v>140</v>
      </c>
      <c r="I22" s="35">
        <f>'ISTR E RICERCA'!B42</f>
        <v>5</v>
      </c>
      <c r="J22" s="68"/>
      <c r="K22" s="1"/>
    </row>
    <row r="23" spans="1:12" ht="22.5" customHeight="1">
      <c r="A23" s="73" t="s">
        <v>151</v>
      </c>
      <c r="B23" s="64" t="s">
        <v>25</v>
      </c>
      <c r="C23" s="35">
        <f>'ISTR E RICERCA'!F19</f>
        <v>54674</v>
      </c>
      <c r="D23" s="68"/>
      <c r="E23" s="1"/>
      <c r="F23" s="1"/>
      <c r="G23" s="73" t="s">
        <v>151</v>
      </c>
      <c r="H23" s="64" t="s">
        <v>25</v>
      </c>
      <c r="I23" s="35">
        <f>'ISTR E RICERCA'!F20</f>
        <v>304</v>
      </c>
      <c r="J23" s="68"/>
      <c r="K23" s="1"/>
    </row>
    <row r="24" spans="1:12" ht="22.5" customHeight="1">
      <c r="A24" s="73" t="s">
        <v>151</v>
      </c>
      <c r="B24" s="64" t="s">
        <v>169</v>
      </c>
      <c r="C24" s="35">
        <f>'ISTR E RICERCA'!F40</f>
        <v>24628</v>
      </c>
      <c r="D24" s="68"/>
      <c r="E24" s="1"/>
      <c r="F24" s="1"/>
      <c r="G24" s="73" t="s">
        <v>151</v>
      </c>
      <c r="H24" s="64" t="s">
        <v>169</v>
      </c>
      <c r="I24" s="35">
        <f>'ISTR E RICERCA'!F41</f>
        <v>243</v>
      </c>
      <c r="J24" s="68"/>
      <c r="K24" s="1"/>
    </row>
    <row r="25" spans="1:12" ht="22.5" customHeight="1">
      <c r="A25" s="70"/>
      <c r="B25" s="43" t="s">
        <v>89</v>
      </c>
      <c r="C25" s="36">
        <f>C21+C22+C23+C24</f>
        <v>1120718</v>
      </c>
      <c r="D25" s="68"/>
      <c r="E25" s="1"/>
      <c r="F25" s="1"/>
      <c r="G25" s="70"/>
      <c r="H25" s="97" t="s">
        <v>89</v>
      </c>
      <c r="I25" s="36">
        <f>I21+I22+I23+I24</f>
        <v>7952</v>
      </c>
      <c r="J25" s="68"/>
      <c r="K25" s="140"/>
    </row>
    <row r="26" spans="1:12" ht="22.5" customHeight="1">
      <c r="A26" s="70"/>
      <c r="B26" s="104" t="s">
        <v>170</v>
      </c>
      <c r="C26" s="154">
        <v>604140</v>
      </c>
      <c r="D26" s="102">
        <f>C26/C25</f>
        <v>0.53906513502950781</v>
      </c>
      <c r="E26" s="140"/>
      <c r="F26" s="140"/>
      <c r="G26" s="70"/>
      <c r="H26" s="104" t="s">
        <v>170</v>
      </c>
      <c r="I26" s="154">
        <v>8573</v>
      </c>
      <c r="J26" s="102">
        <f>I26/I25</f>
        <v>1.0780935613682092</v>
      </c>
      <c r="K26" s="140"/>
    </row>
    <row r="27" spans="1:12" ht="22.5" customHeight="1">
      <c r="A27" s="70"/>
      <c r="B27" s="105" t="s">
        <v>171</v>
      </c>
      <c r="C27" s="154">
        <v>536461</v>
      </c>
      <c r="D27" s="102">
        <f>C27/C25</f>
        <v>0.47867617009809782</v>
      </c>
      <c r="E27" s="140"/>
      <c r="F27" s="140"/>
      <c r="G27" s="70"/>
      <c r="H27" s="105" t="s">
        <v>171</v>
      </c>
      <c r="I27" s="154">
        <v>8234</v>
      </c>
      <c r="J27" s="102">
        <f>I27/I25</f>
        <v>1.0354627766599598</v>
      </c>
      <c r="K27" s="1"/>
    </row>
    <row r="28" spans="1:12" ht="22.5" customHeight="1">
      <c r="A28" s="70"/>
      <c r="B28" s="65"/>
      <c r="C28" s="36"/>
      <c r="D28" s="68"/>
      <c r="E28" s="1"/>
      <c r="F28" s="1"/>
      <c r="G28" s="70"/>
      <c r="H28" s="65"/>
      <c r="I28" s="35"/>
      <c r="J28" s="68"/>
      <c r="K28" s="1"/>
    </row>
    <row r="29" spans="1:12" ht="22.5" customHeight="1">
      <c r="A29" s="74" t="s">
        <v>152</v>
      </c>
      <c r="B29" s="86" t="s">
        <v>121</v>
      </c>
      <c r="C29" s="36">
        <f>SANITA!B14</f>
        <v>565340</v>
      </c>
      <c r="D29" s="68"/>
      <c r="E29" s="1"/>
      <c r="F29" s="1"/>
      <c r="G29" s="74" t="s">
        <v>152</v>
      </c>
      <c r="H29" s="87" t="s">
        <v>121</v>
      </c>
      <c r="I29" s="36">
        <f>SANITA!B15</f>
        <v>132672</v>
      </c>
      <c r="J29" s="68"/>
      <c r="K29" s="140"/>
    </row>
    <row r="30" spans="1:12" ht="25.5" customHeight="1">
      <c r="A30" s="71"/>
      <c r="B30" s="104" t="s">
        <v>170</v>
      </c>
      <c r="C30" s="154">
        <v>275913</v>
      </c>
      <c r="D30" s="102">
        <f>C30/C29</f>
        <v>0.48804790037853329</v>
      </c>
      <c r="E30" s="140"/>
      <c r="F30" s="140"/>
      <c r="G30" s="71"/>
      <c r="H30" s="104" t="s">
        <v>170</v>
      </c>
      <c r="I30" s="154">
        <v>79324</v>
      </c>
      <c r="J30" s="102">
        <f>I30/I29</f>
        <v>0.59789556198745775</v>
      </c>
      <c r="K30" s="140"/>
    </row>
    <row r="31" spans="1:12" ht="19" thickBot="1">
      <c r="A31" s="75"/>
      <c r="B31" s="168" t="s">
        <v>171</v>
      </c>
      <c r="C31" s="169">
        <v>263713</v>
      </c>
      <c r="D31" s="102">
        <f>C31/C29</f>
        <v>0.46646796617964409</v>
      </c>
      <c r="E31" s="140"/>
      <c r="F31" s="140"/>
      <c r="G31" s="71"/>
      <c r="H31" s="105" t="s">
        <v>171</v>
      </c>
      <c r="I31" s="154">
        <v>75131</v>
      </c>
      <c r="J31" s="102">
        <f>I31/I29</f>
        <v>0.56629130487216595</v>
      </c>
      <c r="K31" s="1"/>
    </row>
    <row r="32" spans="1:12" thickBot="1">
      <c r="A32" s="71"/>
      <c r="B32" s="65"/>
      <c r="C32" s="79"/>
      <c r="D32" s="143"/>
      <c r="E32" s="1"/>
      <c r="F32" s="1"/>
      <c r="G32" s="143"/>
      <c r="H32" s="143"/>
      <c r="I32" s="143"/>
      <c r="J32" s="143"/>
      <c r="K32" s="1"/>
    </row>
    <row r="33" spans="1:11" ht="23" customHeight="1">
      <c r="A33" s="71"/>
      <c r="B33" s="106" t="s">
        <v>189</v>
      </c>
      <c r="C33" s="164">
        <f>C12+C16+C25+C29</f>
        <v>2458022</v>
      </c>
      <c r="D33" s="165"/>
      <c r="E33" s="1"/>
      <c r="F33" s="1"/>
      <c r="G33" s="71"/>
      <c r="H33" s="155" t="s">
        <v>192</v>
      </c>
      <c r="I33" s="156">
        <f>I12+I16+I25+I29</f>
        <v>159681</v>
      </c>
      <c r="J33" s="157"/>
      <c r="K33" s="103"/>
    </row>
    <row r="34" spans="1:11" ht="20">
      <c r="A34" s="71"/>
      <c r="B34" s="166" t="s">
        <v>190</v>
      </c>
      <c r="C34" s="159">
        <f>C13+C17+C26+C30</f>
        <v>1186385</v>
      </c>
      <c r="D34" s="160">
        <f>C34/C33</f>
        <v>0.48265841396049342</v>
      </c>
      <c r="E34" s="103"/>
      <c r="F34" s="103"/>
      <c r="G34" s="71"/>
      <c r="H34" s="158" t="s">
        <v>190</v>
      </c>
      <c r="I34" s="159">
        <f>I13+I17+I26+I30</f>
        <v>98694</v>
      </c>
      <c r="J34" s="160">
        <f>I34/I33</f>
        <v>0.61806977661713036</v>
      </c>
      <c r="K34" s="103"/>
    </row>
    <row r="35" spans="1:11" ht="21" thickBot="1">
      <c r="A35" s="71"/>
      <c r="B35" s="167" t="s">
        <v>191</v>
      </c>
      <c r="C35" s="162">
        <f>C14+C18+C27+C31</f>
        <v>1077405</v>
      </c>
      <c r="D35" s="163">
        <f>C35/C33</f>
        <v>0.43832195155291531</v>
      </c>
      <c r="E35" s="103"/>
      <c r="F35" s="103"/>
      <c r="G35" s="75"/>
      <c r="H35" s="161" t="s">
        <v>191</v>
      </c>
      <c r="I35" s="162">
        <f>I14+I18+I27+I31</f>
        <v>92730</v>
      </c>
      <c r="J35" s="163">
        <f>I35/I33</f>
        <v>0.5807203111202961</v>
      </c>
    </row>
    <row r="36" spans="1:11" ht="15">
      <c r="A36" s="142"/>
      <c r="B36" s="65"/>
      <c r="C36" s="79"/>
      <c r="D36" s="1"/>
      <c r="E36" s="1"/>
      <c r="F36" s="1"/>
      <c r="G36" s="39"/>
    </row>
    <row r="37" spans="1:11" ht="38" customHeight="1" thickBot="1">
      <c r="A37" s="41"/>
      <c r="B37" s="38"/>
      <c r="C37" s="35"/>
      <c r="D37" s="1"/>
      <c r="E37" s="1"/>
      <c r="F37" s="1"/>
      <c r="G37" s="39"/>
    </row>
    <row r="38" spans="1:11" ht="25">
      <c r="B38" s="144" t="s">
        <v>193</v>
      </c>
      <c r="C38" s="147">
        <f>C33+I33</f>
        <v>2617703</v>
      </c>
      <c r="D38" s="148"/>
      <c r="E38" s="1"/>
      <c r="F38" s="139"/>
      <c r="G38" s="39"/>
      <c r="H38" s="208" t="s">
        <v>214</v>
      </c>
      <c r="I38" s="209"/>
    </row>
    <row r="39" spans="1:11" ht="25">
      <c r="B39" s="145" t="s">
        <v>190</v>
      </c>
      <c r="C39" s="149">
        <f>C34+I34</f>
        <v>1285079</v>
      </c>
      <c r="D39" s="150">
        <f>C39/C38</f>
        <v>0.49091856486392843</v>
      </c>
      <c r="E39" s="103"/>
      <c r="F39" s="1"/>
      <c r="G39" s="39"/>
      <c r="H39" s="107"/>
      <c r="I39" s="108"/>
    </row>
    <row r="40" spans="1:11" ht="41" thickBot="1">
      <c r="B40" s="146" t="s">
        <v>191</v>
      </c>
      <c r="C40" s="204">
        <f>C35+I35</f>
        <v>1170135</v>
      </c>
      <c r="D40" s="205">
        <f>C40/C38</f>
        <v>0.44700831224932697</v>
      </c>
      <c r="E40" s="103"/>
      <c r="F40" s="1"/>
      <c r="G40" s="39"/>
      <c r="H40" s="109" t="s">
        <v>147</v>
      </c>
      <c r="I40" s="110" t="s">
        <v>143</v>
      </c>
    </row>
    <row r="41" spans="1:11" ht="20">
      <c r="F41" s="1"/>
      <c r="G41" s="39"/>
      <c r="H41" s="111" t="s">
        <v>15</v>
      </c>
      <c r="I41" s="112">
        <f>'SICUREZ DIFESA '!B46</f>
        <v>313987</v>
      </c>
    </row>
    <row r="42" spans="1:11" ht="20" customHeight="1">
      <c r="A42" s="214" t="s">
        <v>228</v>
      </c>
      <c r="B42" s="214"/>
      <c r="C42" s="214"/>
      <c r="D42" s="214"/>
      <c r="E42" s="214"/>
      <c r="F42" s="1"/>
      <c r="H42" s="111" t="s">
        <v>16</v>
      </c>
      <c r="I42" s="112">
        <f>'SICUREZ DIFESA '!F38</f>
        <v>187388</v>
      </c>
    </row>
    <row r="43" spans="1:11" ht="20">
      <c r="A43" s="214"/>
      <c r="B43" s="214"/>
      <c r="C43" s="214"/>
      <c r="D43" s="214"/>
      <c r="E43" s="214"/>
      <c r="F43" s="1"/>
      <c r="H43" s="111" t="s">
        <v>17</v>
      </c>
      <c r="I43" s="112">
        <f>'SICUREZ DIFESA '!F48</f>
        <v>35198</v>
      </c>
    </row>
    <row r="44" spans="1:11" ht="20">
      <c r="A44" s="214"/>
      <c r="B44" s="214"/>
      <c r="C44" s="214"/>
      <c r="D44" s="214"/>
      <c r="E44" s="214"/>
      <c r="F44" s="1"/>
      <c r="H44" s="113" t="s">
        <v>89</v>
      </c>
      <c r="I44" s="114">
        <f>I41+I42+I43</f>
        <v>536573</v>
      </c>
    </row>
    <row r="45" spans="1:11" ht="20">
      <c r="F45" s="1"/>
      <c r="H45" s="115" t="s">
        <v>145</v>
      </c>
      <c r="I45" s="112"/>
    </row>
    <row r="46" spans="1:11" ht="20">
      <c r="F46" s="1"/>
      <c r="H46" s="111" t="s">
        <v>21</v>
      </c>
      <c r="I46" s="112">
        <v>10588</v>
      </c>
    </row>
    <row r="47" spans="1:11" ht="20">
      <c r="B47"/>
      <c r="C47" s="82">
        <f>C38+I55</f>
        <v>3340772</v>
      </c>
      <c r="F47" s="1"/>
      <c r="H47" s="111" t="s">
        <v>22</v>
      </c>
      <c r="I47" s="112">
        <v>1232</v>
      </c>
    </row>
    <row r="48" spans="1:11" ht="20">
      <c r="B48" s="132" t="s">
        <v>200</v>
      </c>
      <c r="C48" s="82">
        <v>3218778</v>
      </c>
      <c r="F48" s="140"/>
      <c r="H48" s="111" t="s">
        <v>23</v>
      </c>
      <c r="I48" s="112">
        <v>933</v>
      </c>
    </row>
    <row r="49" spans="1:9" ht="20">
      <c r="B49" s="132" t="s">
        <v>219</v>
      </c>
      <c r="C49" s="82">
        <f>C47-C48</f>
        <v>121994</v>
      </c>
      <c r="F49" s="140"/>
      <c r="H49" s="111" t="s">
        <v>24</v>
      </c>
      <c r="I49" s="112">
        <v>349</v>
      </c>
    </row>
    <row r="50" spans="1:9" ht="20">
      <c r="B50" s="132" t="s">
        <v>227</v>
      </c>
      <c r="C50">
        <v>121580</v>
      </c>
      <c r="F50" s="1"/>
      <c r="H50" s="111" t="s">
        <v>185</v>
      </c>
      <c r="I50" s="116">
        <f>'NON CONTRATTUALIZZATI'!B32</f>
        <v>67536</v>
      </c>
    </row>
    <row r="51" spans="1:9" ht="20">
      <c r="B51"/>
      <c r="C51" s="82">
        <f>C50-C49</f>
        <v>-414</v>
      </c>
      <c r="F51" s="1"/>
      <c r="H51" s="113" t="s">
        <v>89</v>
      </c>
      <c r="I51" s="117">
        <f>I46+I47+I48+I49+I50</f>
        <v>80638</v>
      </c>
    </row>
    <row r="52" spans="1:9" ht="20">
      <c r="B52" s="132" t="s">
        <v>226</v>
      </c>
      <c r="C52" s="82">
        <v>34289</v>
      </c>
      <c r="F52" s="140"/>
      <c r="H52" s="118" t="s">
        <v>146</v>
      </c>
      <c r="I52" s="119"/>
    </row>
    <row r="53" spans="1:9" ht="36">
      <c r="B53"/>
      <c r="C53" s="82">
        <f>C48+C52</f>
        <v>3253067</v>
      </c>
      <c r="F53" s="140"/>
      <c r="H53" s="111" t="s">
        <v>194</v>
      </c>
      <c r="I53" s="114">
        <f>'REGIONI STAT SPECIALE'!F76</f>
        <v>105858</v>
      </c>
    </row>
    <row r="54" spans="1:9">
      <c r="F54" s="1"/>
      <c r="H54" s="120"/>
      <c r="I54" s="121"/>
    </row>
    <row r="55" spans="1:9" ht="21" thickBot="1">
      <c r="F55" s="1"/>
      <c r="H55" s="122" t="s">
        <v>188</v>
      </c>
      <c r="I55" s="123">
        <f>I44+I51+I53</f>
        <v>723069</v>
      </c>
    </row>
    <row r="56" spans="1:9">
      <c r="F56" s="1"/>
      <c r="H56" s="42"/>
      <c r="I56" s="82"/>
    </row>
    <row r="58" spans="1:9" ht="15">
      <c r="B58">
        <v>28982</v>
      </c>
      <c r="C58" s="82" t="s">
        <v>204</v>
      </c>
    </row>
    <row r="59" spans="1:9" ht="15">
      <c r="A59"/>
      <c r="B59">
        <v>23616</v>
      </c>
    </row>
    <row r="60" spans="1:9" ht="15">
      <c r="A60"/>
      <c r="B60">
        <v>20242</v>
      </c>
    </row>
    <row r="61" spans="1:9" ht="15">
      <c r="A61"/>
      <c r="B61" s="1">
        <v>13301</v>
      </c>
      <c r="H61" s="48"/>
    </row>
    <row r="62" spans="1:9" ht="15">
      <c r="A62"/>
      <c r="B62" s="80">
        <v>10622</v>
      </c>
      <c r="H62" s="48"/>
    </row>
    <row r="63" spans="1:9" ht="15">
      <c r="A63"/>
      <c r="B63" s="80">
        <v>7057</v>
      </c>
      <c r="D63" s="48"/>
      <c r="E63" s="48"/>
      <c r="F63" s="48"/>
    </row>
    <row r="64" spans="1:9" ht="15">
      <c r="A64"/>
      <c r="B64" s="80">
        <v>6524</v>
      </c>
    </row>
    <row r="65" spans="1:10" ht="15">
      <c r="A65"/>
      <c r="B65" s="1">
        <f>B58+B59+B60+B61+B62+B63+B64</f>
        <v>110344</v>
      </c>
    </row>
    <row r="66" spans="1:10">
      <c r="A66"/>
      <c r="D66" s="48"/>
      <c r="E66" s="48"/>
      <c r="F66" s="48"/>
      <c r="G66" s="48"/>
    </row>
    <row r="67" spans="1:10" ht="15">
      <c r="A67"/>
      <c r="B67"/>
      <c r="D67" s="48"/>
      <c r="E67" s="48"/>
      <c r="F67" s="48"/>
      <c r="G67" s="48"/>
    </row>
    <row r="68" spans="1:10" ht="15">
      <c r="A68"/>
      <c r="B68"/>
      <c r="D68" s="48"/>
      <c r="E68" s="48"/>
      <c r="F68" s="48"/>
      <c r="G68" s="48"/>
    </row>
    <row r="71" spans="1:10">
      <c r="I71" s="1">
        <v>823</v>
      </c>
      <c r="J71" t="s">
        <v>208</v>
      </c>
    </row>
    <row r="72" spans="1:10">
      <c r="I72" s="1">
        <v>709</v>
      </c>
    </row>
    <row r="73" spans="1:10">
      <c r="I73" s="1">
        <v>489</v>
      </c>
    </row>
    <row r="74" spans="1:10">
      <c r="I74" s="80">
        <v>413</v>
      </c>
    </row>
    <row r="75" spans="1:10">
      <c r="I75" s="80">
        <v>399</v>
      </c>
    </row>
    <row r="76" spans="1:10">
      <c r="I76" s="80">
        <v>357</v>
      </c>
    </row>
    <row r="77" spans="1:10" ht="15">
      <c r="B77"/>
      <c r="I77" s="80">
        <v>334</v>
      </c>
    </row>
    <row r="78" spans="1:10" ht="15">
      <c r="B78">
        <v>68354</v>
      </c>
      <c r="C78" s="82" t="s">
        <v>205</v>
      </c>
      <c r="I78" s="80">
        <v>333</v>
      </c>
    </row>
    <row r="79" spans="1:10" ht="15">
      <c r="B79">
        <v>52211</v>
      </c>
      <c r="I79" s="80">
        <v>316</v>
      </c>
    </row>
    <row r="80" spans="1:10" ht="15">
      <c r="B80">
        <v>32475</v>
      </c>
      <c r="I80">
        <f>I71+I72+I73+I74+I75+I76+I77+I78+I79</f>
        <v>4173</v>
      </c>
    </row>
    <row r="81" spans="2:9" ht="15">
      <c r="B81">
        <v>13847</v>
      </c>
    </row>
    <row r="82" spans="2:9" ht="15">
      <c r="B82">
        <f>B78+B79+B80+B81</f>
        <v>166887</v>
      </c>
    </row>
    <row r="83" spans="2:9" ht="15">
      <c r="B83"/>
    </row>
    <row r="84" spans="2:9" ht="15">
      <c r="B84"/>
    </row>
    <row r="85" spans="2:9" ht="15">
      <c r="B85"/>
    </row>
    <row r="88" spans="2:9" ht="15">
      <c r="B88">
        <v>140694</v>
      </c>
      <c r="C88" s="82" t="s">
        <v>206</v>
      </c>
    </row>
    <row r="89" spans="2:9" ht="15">
      <c r="B89">
        <v>153505</v>
      </c>
    </row>
    <row r="90" spans="2:9" ht="15">
      <c r="B90">
        <v>85686</v>
      </c>
    </row>
    <row r="91" spans="2:9" ht="15">
      <c r="B91" s="1">
        <v>99384</v>
      </c>
      <c r="H91">
        <v>1311</v>
      </c>
      <c r="I91" t="s">
        <v>209</v>
      </c>
    </row>
    <row r="92" spans="2:9" ht="15">
      <c r="B92" s="80">
        <v>57192</v>
      </c>
      <c r="H92">
        <v>1236</v>
      </c>
    </row>
    <row r="93" spans="2:9" ht="15">
      <c r="B93" s="96">
        <f>B88+B89+B90+B91+B92</f>
        <v>536461</v>
      </c>
      <c r="H93">
        <v>714</v>
      </c>
    </row>
    <row r="94" spans="2:9">
      <c r="H94">
        <v>588</v>
      </c>
    </row>
    <row r="95" spans="2:9">
      <c r="H95">
        <v>539</v>
      </c>
    </row>
    <row r="96" spans="2:9">
      <c r="H96">
        <v>460</v>
      </c>
    </row>
    <row r="97" spans="2:9" ht="15">
      <c r="B97">
        <v>67461</v>
      </c>
      <c r="C97" s="82" t="s">
        <v>207</v>
      </c>
      <c r="H97">
        <v>344</v>
      </c>
    </row>
    <row r="98" spans="2:9" ht="15">
      <c r="B98">
        <v>66070</v>
      </c>
      <c r="H98">
        <f>H91+H92+H93+H94+H95+H96+H97</f>
        <v>5192</v>
      </c>
    </row>
    <row r="99" spans="2:9" ht="15">
      <c r="B99">
        <v>48903</v>
      </c>
    </row>
    <row r="100" spans="2:9" ht="15">
      <c r="B100">
        <v>26195</v>
      </c>
    </row>
    <row r="101" spans="2:9" ht="15">
      <c r="B101">
        <v>19864</v>
      </c>
      <c r="H101">
        <v>3292</v>
      </c>
      <c r="I101" t="s">
        <v>210</v>
      </c>
    </row>
    <row r="102" spans="2:9" ht="15">
      <c r="B102">
        <v>16177</v>
      </c>
      <c r="H102">
        <v>1587</v>
      </c>
    </row>
    <row r="103" spans="2:9" ht="15">
      <c r="B103">
        <v>19043</v>
      </c>
      <c r="H103">
        <v>1523</v>
      </c>
    </row>
    <row r="104" spans="2:9" ht="15">
      <c r="B104">
        <f>B97+B98+B99+B100+B101+B102+B103</f>
        <v>263713</v>
      </c>
      <c r="H104">
        <v>714</v>
      </c>
    </row>
    <row r="105" spans="2:9">
      <c r="H105">
        <v>656</v>
      </c>
    </row>
    <row r="106" spans="2:9">
      <c r="H106">
        <v>462</v>
      </c>
    </row>
    <row r="107" spans="2:9">
      <c r="H107">
        <f>H101+H102+H103+H104+H105+H106</f>
        <v>8234</v>
      </c>
    </row>
    <row r="110" spans="2:9">
      <c r="H110">
        <v>18542</v>
      </c>
      <c r="I110" t="s">
        <v>211</v>
      </c>
    </row>
    <row r="111" spans="2:9">
      <c r="H111">
        <v>8748</v>
      </c>
    </row>
    <row r="112" spans="2:9">
      <c r="H112">
        <v>8553</v>
      </c>
    </row>
    <row r="113" spans="8:8">
      <c r="H113">
        <v>7787</v>
      </c>
    </row>
    <row r="114" spans="8:8">
      <c r="H114">
        <v>7383</v>
      </c>
    </row>
    <row r="115" spans="8:8">
      <c r="H115">
        <v>5881</v>
      </c>
    </row>
    <row r="116" spans="8:8">
      <c r="H116">
        <v>4680</v>
      </c>
    </row>
    <row r="117" spans="8:8">
      <c r="H117">
        <v>4617</v>
      </c>
    </row>
    <row r="118" spans="8:8">
      <c r="H118">
        <v>4475</v>
      </c>
    </row>
    <row r="119" spans="8:8">
      <c r="H119">
        <v>4465</v>
      </c>
    </row>
    <row r="120" spans="8:8">
      <c r="H120">
        <f>H110+H111+H113+H112+H114+H115+H116+H117+H118+H119</f>
        <v>75131</v>
      </c>
    </row>
  </sheetData>
  <mergeCells count="5">
    <mergeCell ref="H38:I38"/>
    <mergeCell ref="A3:D3"/>
    <mergeCell ref="A1:J1"/>
    <mergeCell ref="G3:J3"/>
    <mergeCell ref="A42:E44"/>
  </mergeCells>
  <pageMargins left="0.7" right="0.7" top="0.75" bottom="0.75" header="0.3" footer="0.3"/>
  <pageSetup paperSize="9" orientation="portrait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opLeftCell="A17" zoomScale="125" zoomScaleNormal="125" zoomScalePageLayoutView="125" workbookViewId="0">
      <selection activeCell="E66" sqref="E66"/>
    </sheetView>
  </sheetViews>
  <sheetFormatPr baseColWidth="10" defaultColWidth="8.83203125" defaultRowHeight="15" x14ac:dyDescent="0"/>
  <cols>
    <col min="1" max="1" width="41.6640625" style="8" customWidth="1"/>
    <col min="2" max="2" width="12.5" style="9" customWidth="1"/>
    <col min="3" max="4" width="4.33203125" customWidth="1"/>
    <col min="5" max="5" width="32.6640625" customWidth="1"/>
    <col min="6" max="6" width="14.1640625" customWidth="1"/>
  </cols>
  <sheetData>
    <row r="1" spans="1:6">
      <c r="A1" s="54" t="s">
        <v>52</v>
      </c>
      <c r="B1" s="12"/>
      <c r="C1" s="1"/>
      <c r="E1" s="52" t="s">
        <v>116</v>
      </c>
      <c r="F1" s="56"/>
    </row>
    <row r="2" spans="1:6">
      <c r="A2" s="18" t="s">
        <v>31</v>
      </c>
      <c r="B2" s="13">
        <v>3016</v>
      </c>
      <c r="C2" s="1"/>
      <c r="E2" s="18" t="s">
        <v>31</v>
      </c>
      <c r="F2" s="55">
        <v>837</v>
      </c>
    </row>
    <row r="3" spans="1:6">
      <c r="A3" s="6" t="s">
        <v>48</v>
      </c>
      <c r="B3" s="11">
        <v>244</v>
      </c>
      <c r="C3" s="1"/>
      <c r="E3" s="6" t="s">
        <v>79</v>
      </c>
      <c r="F3" s="44">
        <v>11</v>
      </c>
    </row>
    <row r="4" spans="1:6">
      <c r="A4" s="6" t="s">
        <v>49</v>
      </c>
      <c r="B4" s="11">
        <v>2362</v>
      </c>
      <c r="C4" s="1"/>
      <c r="E4" s="6" t="s">
        <v>48</v>
      </c>
      <c r="F4" s="45">
        <v>89</v>
      </c>
    </row>
    <row r="5" spans="1:6">
      <c r="A5" s="6" t="s">
        <v>50</v>
      </c>
      <c r="B5" s="11">
        <v>410</v>
      </c>
      <c r="C5" s="1"/>
      <c r="E5" s="6" t="s">
        <v>49</v>
      </c>
      <c r="F5" s="45">
        <v>737</v>
      </c>
    </row>
    <row r="6" spans="1:6">
      <c r="A6" s="5" t="s">
        <v>29</v>
      </c>
      <c r="B6" s="13">
        <v>152303</v>
      </c>
      <c r="C6" s="1"/>
      <c r="E6" s="4" t="s">
        <v>113</v>
      </c>
      <c r="F6" s="46">
        <v>1101</v>
      </c>
    </row>
    <row r="7" spans="1:6">
      <c r="A7" s="4" t="s">
        <v>51</v>
      </c>
      <c r="B7" s="10">
        <v>2489</v>
      </c>
      <c r="C7" s="1"/>
      <c r="E7" s="4" t="s">
        <v>114</v>
      </c>
      <c r="F7" s="46">
        <v>1015</v>
      </c>
    </row>
    <row r="8" spans="1:6">
      <c r="A8" s="5" t="s">
        <v>164</v>
      </c>
      <c r="B8" s="13">
        <v>157808</v>
      </c>
      <c r="C8" s="1"/>
      <c r="E8" s="4" t="s">
        <v>115</v>
      </c>
      <c r="F8" s="45">
        <v>1</v>
      </c>
    </row>
    <row r="9" spans="1:6">
      <c r="A9" s="7" t="s">
        <v>138</v>
      </c>
      <c r="B9" s="12">
        <v>1419</v>
      </c>
      <c r="C9" s="1"/>
      <c r="E9" s="5" t="s">
        <v>29</v>
      </c>
      <c r="F9" s="49">
        <v>42382</v>
      </c>
    </row>
    <row r="10" spans="1:6">
      <c r="A10" s="7" t="s">
        <v>160</v>
      </c>
      <c r="B10" s="12">
        <v>38</v>
      </c>
      <c r="C10" s="1"/>
      <c r="E10" s="4" t="s">
        <v>51</v>
      </c>
      <c r="F10" s="45">
        <v>403</v>
      </c>
    </row>
    <row r="11" spans="1:6">
      <c r="A11" s="182" t="s">
        <v>161</v>
      </c>
      <c r="B11" s="25">
        <v>1457</v>
      </c>
      <c r="C11" s="1"/>
      <c r="E11" s="5" t="s">
        <v>164</v>
      </c>
      <c r="F11" s="47">
        <v>45739</v>
      </c>
    </row>
    <row r="12" spans="1:6" ht="17">
      <c r="A12" s="90" t="s">
        <v>176</v>
      </c>
      <c r="B12" s="134">
        <f>B6+B7+B11</f>
        <v>156249</v>
      </c>
      <c r="C12" s="1"/>
      <c r="E12" s="7" t="s">
        <v>138</v>
      </c>
      <c r="F12" s="12">
        <v>624</v>
      </c>
    </row>
    <row r="13" spans="1:6" ht="17">
      <c r="A13" s="90" t="s">
        <v>177</v>
      </c>
      <c r="B13" s="134">
        <f>B2+B5</f>
        <v>3426</v>
      </c>
      <c r="C13" s="1"/>
      <c r="E13" s="7" t="s">
        <v>160</v>
      </c>
      <c r="F13" s="12">
        <v>18</v>
      </c>
    </row>
    <row r="14" spans="1:6" ht="17">
      <c r="A14" s="50" t="s">
        <v>167</v>
      </c>
      <c r="B14" s="58">
        <f>B12+B13</f>
        <v>159675</v>
      </c>
      <c r="C14" s="1"/>
      <c r="E14" s="7" t="s">
        <v>162</v>
      </c>
      <c r="F14" s="12">
        <v>0</v>
      </c>
    </row>
    <row r="15" spans="1:6">
      <c r="A15" s="50"/>
      <c r="B15" s="12"/>
      <c r="C15" s="1"/>
      <c r="E15" s="7" t="s">
        <v>163</v>
      </c>
      <c r="F15" s="12">
        <v>238</v>
      </c>
    </row>
    <row r="16" spans="1:6">
      <c r="A16" s="51" t="s">
        <v>53</v>
      </c>
      <c r="B16" s="12"/>
      <c r="C16" s="1"/>
      <c r="E16" s="182" t="s">
        <v>161</v>
      </c>
      <c r="F16" s="25">
        <f>F12+F13+F14+F15</f>
        <v>880</v>
      </c>
    </row>
    <row r="17" spans="1:6" ht="17">
      <c r="A17" s="3" t="s">
        <v>31</v>
      </c>
      <c r="B17" s="13">
        <v>1573</v>
      </c>
      <c r="C17" s="1"/>
      <c r="E17" s="90" t="s">
        <v>176</v>
      </c>
      <c r="F17" s="134">
        <f>F9+F10+F16</f>
        <v>43665</v>
      </c>
    </row>
    <row r="18" spans="1:6" ht="17">
      <c r="A18" s="3" t="s">
        <v>88</v>
      </c>
      <c r="B18" s="11">
        <v>2</v>
      </c>
      <c r="C18" s="1"/>
      <c r="E18" s="90" t="s">
        <v>177</v>
      </c>
      <c r="F18" s="134">
        <f>F2+F6+F7+F8</f>
        <v>2954</v>
      </c>
    </row>
    <row r="19" spans="1:6" ht="17">
      <c r="A19" s="6" t="s">
        <v>48</v>
      </c>
      <c r="B19" s="11">
        <v>62</v>
      </c>
      <c r="C19" s="1"/>
      <c r="E19" s="50" t="s">
        <v>167</v>
      </c>
      <c r="F19" s="58">
        <f>F17+F18</f>
        <v>46619</v>
      </c>
    </row>
    <row r="20" spans="1:6">
      <c r="A20" s="6" t="s">
        <v>49</v>
      </c>
      <c r="B20" s="11">
        <v>517</v>
      </c>
      <c r="C20" s="1"/>
      <c r="E20" s="7"/>
      <c r="F20" s="12"/>
    </row>
    <row r="21" spans="1:6" ht="26">
      <c r="A21" s="15" t="s">
        <v>55</v>
      </c>
      <c r="B21" s="11">
        <v>992</v>
      </c>
      <c r="C21" s="1"/>
      <c r="E21" s="53" t="s">
        <v>165</v>
      </c>
      <c r="F21" s="12"/>
    </row>
    <row r="22" spans="1:6">
      <c r="A22" s="5" t="s">
        <v>29</v>
      </c>
      <c r="B22" s="10">
        <v>50997</v>
      </c>
      <c r="C22" s="1"/>
      <c r="E22" s="18" t="s">
        <v>117</v>
      </c>
      <c r="F22" s="13">
        <v>209</v>
      </c>
    </row>
    <row r="23" spans="1:6">
      <c r="A23" s="5" t="s">
        <v>164</v>
      </c>
      <c r="B23" s="13">
        <v>52570</v>
      </c>
      <c r="C23" s="1"/>
      <c r="E23" s="4" t="s">
        <v>29</v>
      </c>
      <c r="F23" s="10">
        <v>9371</v>
      </c>
    </row>
    <row r="24" spans="1:6">
      <c r="A24" s="7" t="s">
        <v>138</v>
      </c>
      <c r="B24" s="12">
        <v>0</v>
      </c>
      <c r="C24" s="1"/>
      <c r="E24" s="4" t="s">
        <v>51</v>
      </c>
      <c r="F24" s="10">
        <v>8</v>
      </c>
    </row>
    <row r="25" spans="1:6">
      <c r="A25" s="7" t="s">
        <v>160</v>
      </c>
      <c r="B25" s="12">
        <v>0</v>
      </c>
      <c r="C25" s="1"/>
      <c r="E25" s="5" t="s">
        <v>164</v>
      </c>
      <c r="F25" s="14">
        <v>9588</v>
      </c>
    </row>
    <row r="26" spans="1:6">
      <c r="A26" s="182" t="s">
        <v>161</v>
      </c>
      <c r="B26" s="25">
        <v>0</v>
      </c>
      <c r="C26" s="1"/>
      <c r="E26" s="3" t="s">
        <v>138</v>
      </c>
      <c r="F26" s="16">
        <v>1027</v>
      </c>
    </row>
    <row r="27" spans="1:6" ht="17">
      <c r="A27" s="90" t="s">
        <v>176</v>
      </c>
      <c r="B27" s="134">
        <f>B21+B22</f>
        <v>51989</v>
      </c>
      <c r="C27" s="1"/>
      <c r="E27" s="4" t="s">
        <v>83</v>
      </c>
      <c r="F27" s="16">
        <v>317</v>
      </c>
    </row>
    <row r="28" spans="1:6" ht="17">
      <c r="A28" s="90" t="s">
        <v>177</v>
      </c>
      <c r="B28" s="134">
        <f>B17-B21</f>
        <v>581</v>
      </c>
      <c r="C28" s="1"/>
      <c r="E28" s="4" t="s">
        <v>84</v>
      </c>
      <c r="F28" s="16">
        <v>27</v>
      </c>
    </row>
    <row r="29" spans="1:6" ht="17">
      <c r="A29" s="50" t="s">
        <v>167</v>
      </c>
      <c r="B29" s="58">
        <f>B27+B28</f>
        <v>52570</v>
      </c>
      <c r="C29" s="1"/>
      <c r="E29" s="4" t="s">
        <v>85</v>
      </c>
      <c r="F29" s="16">
        <v>13</v>
      </c>
    </row>
    <row r="30" spans="1:6">
      <c r="A30" s="50"/>
      <c r="B30" s="12"/>
      <c r="C30" s="1"/>
      <c r="E30" s="4" t="s">
        <v>174</v>
      </c>
      <c r="F30" s="14">
        <v>1385</v>
      </c>
    </row>
    <row r="31" spans="1:6" ht="17">
      <c r="A31" s="51" t="s">
        <v>54</v>
      </c>
      <c r="B31" s="12"/>
      <c r="C31" s="1"/>
      <c r="E31" s="90" t="s">
        <v>176</v>
      </c>
      <c r="F31" s="134">
        <f>F23+F24+F26+F27+F28+F29</f>
        <v>10763</v>
      </c>
    </row>
    <row r="32" spans="1:6" ht="17">
      <c r="A32" s="3" t="s">
        <v>31</v>
      </c>
      <c r="B32" s="13">
        <v>282</v>
      </c>
      <c r="C32" s="1"/>
      <c r="E32" s="90" t="s">
        <v>177</v>
      </c>
      <c r="F32" s="134">
        <f>F22</f>
        <v>209</v>
      </c>
    </row>
    <row r="33" spans="1:6" ht="17">
      <c r="A33" s="6" t="s">
        <v>48</v>
      </c>
      <c r="B33" s="11">
        <v>107</v>
      </c>
      <c r="C33" s="1"/>
      <c r="E33" s="50" t="s">
        <v>167</v>
      </c>
      <c r="F33" s="58">
        <f>F31+F32</f>
        <v>10972</v>
      </c>
    </row>
    <row r="34" spans="1:6">
      <c r="A34" s="6" t="s">
        <v>49</v>
      </c>
      <c r="B34" s="11">
        <v>175</v>
      </c>
      <c r="C34" s="1"/>
      <c r="E34" s="7"/>
      <c r="F34" s="12"/>
    </row>
    <row r="35" spans="1:6" ht="26">
      <c r="A35" s="5" t="s">
        <v>29</v>
      </c>
      <c r="B35" s="13">
        <v>1927</v>
      </c>
      <c r="C35" s="1"/>
      <c r="E35" s="53" t="s">
        <v>166</v>
      </c>
      <c r="F35" s="12"/>
    </row>
    <row r="36" spans="1:6">
      <c r="A36" s="5" t="s">
        <v>164</v>
      </c>
      <c r="B36" s="13">
        <v>2209</v>
      </c>
      <c r="C36" s="1"/>
      <c r="E36" s="17" t="s">
        <v>31</v>
      </c>
      <c r="F36" s="10">
        <v>71</v>
      </c>
    </row>
    <row r="37" spans="1:6">
      <c r="A37" s="7" t="s">
        <v>138</v>
      </c>
      <c r="B37" s="12">
        <v>38</v>
      </c>
      <c r="C37" s="1"/>
      <c r="E37" s="4" t="s">
        <v>29</v>
      </c>
      <c r="F37" s="10">
        <v>1185</v>
      </c>
    </row>
    <row r="38" spans="1:6">
      <c r="A38" s="7" t="s">
        <v>160</v>
      </c>
      <c r="B38" s="12">
        <v>4</v>
      </c>
      <c r="C38" s="1"/>
      <c r="E38" s="5" t="s">
        <v>164</v>
      </c>
      <c r="F38" s="14">
        <v>1256</v>
      </c>
    </row>
    <row r="39" spans="1:6">
      <c r="A39" s="7" t="s">
        <v>162</v>
      </c>
      <c r="B39" s="12">
        <v>0</v>
      </c>
      <c r="C39" s="1"/>
      <c r="E39" s="7" t="s">
        <v>138</v>
      </c>
      <c r="F39" s="12">
        <v>61</v>
      </c>
    </row>
    <row r="40" spans="1:6">
      <c r="A40" s="182" t="s">
        <v>161</v>
      </c>
      <c r="B40" s="25">
        <v>43</v>
      </c>
      <c r="C40" s="1"/>
      <c r="E40" s="7" t="s">
        <v>160</v>
      </c>
      <c r="F40" s="12">
        <v>4</v>
      </c>
    </row>
    <row r="41" spans="1:6" ht="17">
      <c r="A41" s="90" t="s">
        <v>176</v>
      </c>
      <c r="B41" s="134">
        <f>B35+B40</f>
        <v>1970</v>
      </c>
      <c r="C41" s="1"/>
      <c r="E41" s="7" t="s">
        <v>162</v>
      </c>
      <c r="F41" s="12">
        <v>0</v>
      </c>
    </row>
    <row r="42" spans="1:6" ht="17">
      <c r="A42" s="90" t="s">
        <v>177</v>
      </c>
      <c r="B42" s="134">
        <f>B32</f>
        <v>282</v>
      </c>
      <c r="C42" s="1"/>
      <c r="E42" s="182" t="s">
        <v>161</v>
      </c>
      <c r="F42" s="25">
        <f>F39+F40+F41</f>
        <v>65</v>
      </c>
    </row>
    <row r="43" spans="1:6" ht="17">
      <c r="A43" s="50" t="s">
        <v>167</v>
      </c>
      <c r="B43" s="58">
        <f>B41+B42</f>
        <v>2252</v>
      </c>
      <c r="C43" s="57"/>
      <c r="E43" s="90" t="s">
        <v>176</v>
      </c>
      <c r="F43" s="134">
        <f>F37+F39+F40+F41</f>
        <v>1250</v>
      </c>
    </row>
    <row r="44" spans="1:6" ht="17">
      <c r="A44" s="7"/>
      <c r="B44" s="56"/>
      <c r="C44" s="1"/>
      <c r="E44" s="90" t="s">
        <v>177</v>
      </c>
      <c r="F44" s="134">
        <f>F36</f>
        <v>71</v>
      </c>
    </row>
    <row r="45" spans="1:6" ht="17">
      <c r="C45" s="1"/>
      <c r="E45" s="50" t="s">
        <v>167</v>
      </c>
      <c r="F45" s="58">
        <f>F43+F44</f>
        <v>1321</v>
      </c>
    </row>
    <row r="46" spans="1:6">
      <c r="C46" s="1"/>
      <c r="E46" s="18"/>
      <c r="F46" s="12"/>
    </row>
    <row r="47" spans="1:6">
      <c r="C47" s="1"/>
      <c r="E47" s="52" t="s">
        <v>159</v>
      </c>
      <c r="F47" s="12"/>
    </row>
    <row r="48" spans="1:6">
      <c r="C48" s="1"/>
      <c r="E48" s="17" t="s">
        <v>31</v>
      </c>
      <c r="F48" s="10">
        <v>249</v>
      </c>
    </row>
    <row r="49" spans="1:6">
      <c r="C49" s="1"/>
      <c r="E49" s="4" t="s">
        <v>29</v>
      </c>
      <c r="F49" s="10">
        <v>1836</v>
      </c>
    </row>
    <row r="50" spans="1:6">
      <c r="C50" s="1"/>
      <c r="E50" s="5" t="s">
        <v>164</v>
      </c>
      <c r="F50" s="25">
        <v>2085</v>
      </c>
    </row>
    <row r="51" spans="1:6">
      <c r="C51" s="1"/>
      <c r="E51" s="3" t="s">
        <v>138</v>
      </c>
      <c r="F51" s="12">
        <v>212</v>
      </c>
    </row>
    <row r="52" spans="1:6">
      <c r="C52" s="1"/>
      <c r="E52" s="3" t="s">
        <v>160</v>
      </c>
      <c r="F52" s="12">
        <v>36</v>
      </c>
    </row>
    <row r="53" spans="1:6">
      <c r="C53" s="1"/>
      <c r="E53" s="182" t="s">
        <v>161</v>
      </c>
      <c r="F53" s="25">
        <v>248</v>
      </c>
    </row>
    <row r="54" spans="1:6" ht="17">
      <c r="C54" s="1"/>
      <c r="E54" s="90" t="s">
        <v>176</v>
      </c>
      <c r="F54" s="134">
        <f>F49+F51+F52</f>
        <v>2084</v>
      </c>
    </row>
    <row r="55" spans="1:6" ht="17">
      <c r="C55" s="1"/>
      <c r="E55" s="90" t="s">
        <v>177</v>
      </c>
      <c r="F55" s="134">
        <f>F48</f>
        <v>249</v>
      </c>
    </row>
    <row r="56" spans="1:6" ht="17">
      <c r="C56" s="1"/>
      <c r="E56" s="50" t="s">
        <v>167</v>
      </c>
      <c r="F56" s="58">
        <f>F54+F55</f>
        <v>2333</v>
      </c>
    </row>
    <row r="57" spans="1:6">
      <c r="C57" s="1"/>
      <c r="E57" s="8"/>
      <c r="F57" s="9"/>
    </row>
    <row r="58" spans="1:6">
      <c r="C58" s="1"/>
      <c r="E58" s="8"/>
      <c r="F58" s="9"/>
    </row>
    <row r="59" spans="1:6" ht="20">
      <c r="C59" s="1"/>
      <c r="E59" s="99" t="s">
        <v>178</v>
      </c>
      <c r="F59" s="135">
        <f>B12+B27+B41+F17+F31+F43+F54</f>
        <v>267970</v>
      </c>
    </row>
    <row r="60" spans="1:6" ht="20">
      <c r="C60" s="1"/>
      <c r="E60" s="99" t="s">
        <v>179</v>
      </c>
      <c r="F60" s="135">
        <f>B13+B28+B42+F18+F32+F44+F55</f>
        <v>7772</v>
      </c>
    </row>
    <row r="61" spans="1:6" ht="20">
      <c r="C61" s="1"/>
      <c r="E61" s="77" t="s">
        <v>175</v>
      </c>
      <c r="F61" s="78">
        <f>F59+F60</f>
        <v>275742</v>
      </c>
    </row>
    <row r="62" spans="1:6">
      <c r="C62" s="1"/>
      <c r="E62" s="8"/>
      <c r="F62" s="9"/>
    </row>
    <row r="64" spans="1:6">
      <c r="A64" s="181" t="s">
        <v>221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11" workbookViewId="0">
      <selection activeCell="A35" sqref="A35"/>
    </sheetView>
  </sheetViews>
  <sheetFormatPr baseColWidth="10" defaultColWidth="8.83203125" defaultRowHeight="15" x14ac:dyDescent="0"/>
  <cols>
    <col min="1" max="1" width="41.6640625" style="2" customWidth="1"/>
    <col min="2" max="2" width="15.83203125" style="9" customWidth="1"/>
  </cols>
  <sheetData>
    <row r="1" spans="1:4">
      <c r="A1" s="54" t="s">
        <v>65</v>
      </c>
      <c r="B1" s="12"/>
      <c r="C1" s="1"/>
      <c r="D1" s="1"/>
    </row>
    <row r="2" spans="1:4">
      <c r="A2" s="3" t="s">
        <v>64</v>
      </c>
      <c r="B2" s="10">
        <v>9389</v>
      </c>
      <c r="C2" s="1"/>
      <c r="D2" s="1"/>
    </row>
    <row r="3" spans="1:4">
      <c r="A3" s="4" t="s">
        <v>63</v>
      </c>
      <c r="B3" s="10">
        <v>330</v>
      </c>
      <c r="C3" s="1"/>
      <c r="D3" s="1"/>
    </row>
    <row r="4" spans="1:4">
      <c r="A4" s="4" t="s">
        <v>137</v>
      </c>
      <c r="B4" s="10">
        <v>869</v>
      </c>
      <c r="C4" s="1"/>
      <c r="D4" s="1"/>
    </row>
    <row r="5" spans="1:4">
      <c r="A5" s="5" t="s">
        <v>12</v>
      </c>
      <c r="B5" s="59">
        <v>10588</v>
      </c>
      <c r="C5" s="1"/>
      <c r="D5" s="1"/>
    </row>
    <row r="6" spans="1:4">
      <c r="A6" s="3"/>
      <c r="B6" s="12"/>
      <c r="C6" s="1"/>
      <c r="D6" s="1"/>
    </row>
    <row r="7" spans="1:4">
      <c r="A7" s="61" t="s">
        <v>69</v>
      </c>
      <c r="B7" s="12"/>
      <c r="C7" s="1"/>
      <c r="D7" s="1"/>
    </row>
    <row r="8" spans="1:4">
      <c r="A8" s="3" t="s">
        <v>68</v>
      </c>
      <c r="B8" s="10">
        <v>181</v>
      </c>
      <c r="C8" s="1"/>
      <c r="D8" s="1"/>
    </row>
    <row r="9" spans="1:4">
      <c r="A9" s="4" t="s">
        <v>66</v>
      </c>
      <c r="B9" s="10">
        <v>718</v>
      </c>
      <c r="C9" s="1"/>
      <c r="D9" s="1"/>
    </row>
    <row r="10" spans="1:4">
      <c r="A10" s="4" t="s">
        <v>67</v>
      </c>
      <c r="B10" s="10">
        <v>333</v>
      </c>
      <c r="C10" s="1"/>
      <c r="D10" s="1"/>
    </row>
    <row r="11" spans="1:4">
      <c r="A11" s="5" t="s">
        <v>12</v>
      </c>
      <c r="B11" s="59">
        <v>1232</v>
      </c>
      <c r="C11" s="1"/>
      <c r="D11" s="1"/>
    </row>
    <row r="12" spans="1:4">
      <c r="A12" s="3"/>
      <c r="B12" s="12"/>
      <c r="C12" s="1"/>
      <c r="D12" s="1"/>
    </row>
    <row r="13" spans="1:4">
      <c r="A13" s="61" t="s">
        <v>75</v>
      </c>
      <c r="B13" s="12"/>
      <c r="C13" s="1"/>
      <c r="D13" s="1"/>
    </row>
    <row r="14" spans="1:4">
      <c r="A14" s="3" t="s">
        <v>74</v>
      </c>
      <c r="B14" s="10">
        <v>23</v>
      </c>
      <c r="C14" s="1"/>
      <c r="D14" s="1"/>
    </row>
    <row r="15" spans="1:4">
      <c r="A15" s="4" t="s">
        <v>70</v>
      </c>
      <c r="B15" s="10">
        <v>192</v>
      </c>
      <c r="C15" s="1"/>
      <c r="D15" s="1"/>
    </row>
    <row r="16" spans="1:4">
      <c r="A16" s="4" t="s">
        <v>71</v>
      </c>
      <c r="B16" s="10">
        <v>223</v>
      </c>
      <c r="C16" s="1"/>
      <c r="D16" s="1"/>
    </row>
    <row r="17" spans="1:4">
      <c r="A17" s="4" t="s">
        <v>72</v>
      </c>
      <c r="B17" s="10">
        <v>223</v>
      </c>
      <c r="C17" s="1"/>
      <c r="D17" s="1"/>
    </row>
    <row r="18" spans="1:4">
      <c r="A18" s="4" t="s">
        <v>73</v>
      </c>
      <c r="B18" s="10">
        <v>272</v>
      </c>
      <c r="C18" s="1"/>
      <c r="D18" s="1"/>
    </row>
    <row r="19" spans="1:4">
      <c r="A19" s="5" t="s">
        <v>12</v>
      </c>
      <c r="B19" s="59">
        <v>933</v>
      </c>
      <c r="C19" s="1"/>
      <c r="D19" s="1"/>
    </row>
    <row r="20" spans="1:4">
      <c r="A20" s="3"/>
      <c r="B20" s="12"/>
      <c r="C20" s="1"/>
      <c r="D20" s="1"/>
    </row>
    <row r="21" spans="1:4">
      <c r="A21" s="61" t="s">
        <v>78</v>
      </c>
      <c r="B21" s="12"/>
      <c r="C21" s="1"/>
      <c r="D21" s="1"/>
    </row>
    <row r="22" spans="1:4">
      <c r="A22" s="3" t="s">
        <v>77</v>
      </c>
      <c r="B22" s="10">
        <v>14</v>
      </c>
      <c r="C22" s="1"/>
      <c r="D22" s="1"/>
    </row>
    <row r="23" spans="1:4">
      <c r="A23" s="4" t="s">
        <v>76</v>
      </c>
      <c r="B23" s="10">
        <v>335</v>
      </c>
      <c r="C23" s="1"/>
      <c r="D23" s="1"/>
    </row>
    <row r="24" spans="1:4">
      <c r="A24" s="5" t="s">
        <v>12</v>
      </c>
      <c r="B24" s="63">
        <v>349</v>
      </c>
      <c r="C24" s="1"/>
      <c r="D24" s="1"/>
    </row>
    <row r="25" spans="1:4">
      <c r="A25" s="3"/>
      <c r="B25" s="12"/>
      <c r="C25" s="1"/>
      <c r="D25" s="1"/>
    </row>
    <row r="26" spans="1:4">
      <c r="A26" s="3"/>
      <c r="B26" s="12"/>
      <c r="C26" s="1"/>
      <c r="D26" s="1"/>
    </row>
    <row r="27" spans="1:4">
      <c r="A27" s="93" t="s">
        <v>180</v>
      </c>
      <c r="B27" s="12"/>
      <c r="C27" s="1"/>
      <c r="D27" s="1"/>
    </row>
    <row r="28" spans="1:4">
      <c r="A28" s="18" t="s">
        <v>104</v>
      </c>
      <c r="B28" s="13">
        <v>49565</v>
      </c>
      <c r="C28" s="1"/>
      <c r="D28" s="1"/>
    </row>
    <row r="29" spans="1:4">
      <c r="A29" s="6" t="s">
        <v>56</v>
      </c>
      <c r="B29" s="11">
        <v>29378</v>
      </c>
      <c r="C29" s="1"/>
      <c r="D29" s="1"/>
    </row>
    <row r="30" spans="1:4">
      <c r="A30" s="6" t="s">
        <v>103</v>
      </c>
      <c r="B30" s="31">
        <v>20187</v>
      </c>
      <c r="C30" s="1"/>
      <c r="D30" s="1"/>
    </row>
    <row r="31" spans="1:4">
      <c r="A31" s="95" t="s">
        <v>109</v>
      </c>
      <c r="B31" s="14">
        <v>17971</v>
      </c>
      <c r="C31" s="1"/>
      <c r="D31" s="1"/>
    </row>
    <row r="32" spans="1:4">
      <c r="A32" s="5" t="s">
        <v>12</v>
      </c>
      <c r="B32" s="63">
        <f>B28+B31</f>
        <v>67536</v>
      </c>
      <c r="C32" s="1"/>
      <c r="D32" s="1"/>
    </row>
    <row r="33" spans="1:4">
      <c r="A33" s="3"/>
      <c r="B33" s="12"/>
      <c r="C33" s="1"/>
      <c r="D33" s="1"/>
    </row>
    <row r="34" spans="1:4">
      <c r="A34" s="3"/>
      <c r="B34" s="12"/>
      <c r="C34" s="1"/>
      <c r="D34" s="1"/>
    </row>
    <row r="35" spans="1:4">
      <c r="A35" s="181" t="s">
        <v>222</v>
      </c>
      <c r="B35" s="12"/>
      <c r="C35" s="1"/>
      <c r="D35" s="1"/>
    </row>
    <row r="36" spans="1:4">
      <c r="A36" s="3"/>
      <c r="B36" s="12"/>
      <c r="C36" s="1"/>
      <c r="D36" s="1"/>
    </row>
    <row r="37" spans="1:4">
      <c r="A37" s="3"/>
      <c r="B37" s="12"/>
      <c r="C37" s="1"/>
      <c r="D37" s="1"/>
    </row>
    <row r="38" spans="1:4">
      <c r="A38" s="3"/>
      <c r="B38" s="12"/>
      <c r="C38" s="1"/>
      <c r="D38" s="1"/>
    </row>
    <row r="39" spans="1:4">
      <c r="A39" s="3"/>
      <c r="B39" s="12"/>
      <c r="C39" s="1"/>
      <c r="D39" s="1"/>
    </row>
    <row r="40" spans="1:4">
      <c r="A40" s="3"/>
      <c r="B40" s="12"/>
      <c r="C40" s="1"/>
      <c r="D40" s="1"/>
    </row>
    <row r="41" spans="1:4">
      <c r="A41" s="3"/>
      <c r="B41" s="12"/>
      <c r="C41" s="1"/>
      <c r="D41" s="1"/>
    </row>
    <row r="42" spans="1:4">
      <c r="A42" s="3"/>
      <c r="B42" s="12"/>
      <c r="C42" s="1"/>
      <c r="D42" s="1"/>
    </row>
    <row r="43" spans="1:4">
      <c r="A43" s="3"/>
      <c r="B43" s="12"/>
      <c r="C43" s="1"/>
      <c r="D43" s="1"/>
    </row>
    <row r="44" spans="1:4">
      <c r="A44" s="3"/>
      <c r="B44" s="12"/>
      <c r="C44" s="1"/>
      <c r="D44" s="1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J44" sqref="J44"/>
    </sheetView>
  </sheetViews>
  <sheetFormatPr baseColWidth="10" defaultColWidth="8.83203125" defaultRowHeight="15" x14ac:dyDescent="0"/>
  <cols>
    <col min="1" max="1" width="36" style="3" customWidth="1"/>
    <col min="2" max="2" width="13.1640625" style="12" customWidth="1"/>
    <col min="3" max="4" width="8.83203125" style="1"/>
    <col min="5" max="5" width="42.6640625" style="1" customWidth="1"/>
    <col min="6" max="6" width="9" bestFit="1" customWidth="1"/>
  </cols>
  <sheetData>
    <row r="1" spans="1:7" ht="36" customHeight="1">
      <c r="A1" s="215" t="s">
        <v>195</v>
      </c>
      <c r="B1" s="215"/>
      <c r="E1" s="216" t="s">
        <v>196</v>
      </c>
      <c r="F1" s="216"/>
    </row>
    <row r="2" spans="1:7">
      <c r="A2" s="54" t="s">
        <v>32</v>
      </c>
      <c r="E2" s="54" t="s">
        <v>40</v>
      </c>
      <c r="F2" s="12"/>
      <c r="G2" s="1"/>
    </row>
    <row r="3" spans="1:7">
      <c r="A3" s="21" t="s">
        <v>31</v>
      </c>
      <c r="B3" s="10">
        <v>455</v>
      </c>
      <c r="E3" s="21" t="s">
        <v>31</v>
      </c>
      <c r="F3" s="10">
        <v>1675</v>
      </c>
      <c r="G3" s="1"/>
    </row>
    <row r="4" spans="1:7">
      <c r="A4" s="22" t="s">
        <v>28</v>
      </c>
      <c r="B4" s="10">
        <v>1411</v>
      </c>
      <c r="E4" s="22" t="s">
        <v>28</v>
      </c>
      <c r="F4" s="10">
        <v>6870</v>
      </c>
      <c r="G4" s="1"/>
    </row>
    <row r="5" spans="1:7">
      <c r="A5" s="23" t="s">
        <v>29</v>
      </c>
      <c r="B5" s="13">
        <v>101116</v>
      </c>
      <c r="E5" s="23" t="s">
        <v>29</v>
      </c>
      <c r="F5" s="13">
        <v>64603</v>
      </c>
      <c r="G5" s="1"/>
    </row>
    <row r="6" spans="1:7" ht="26">
      <c r="A6" s="22" t="s">
        <v>30</v>
      </c>
      <c r="B6" s="10">
        <v>1474</v>
      </c>
      <c r="E6" s="22" t="s">
        <v>30</v>
      </c>
      <c r="F6" s="10">
        <v>30270</v>
      </c>
      <c r="G6" s="1"/>
    </row>
    <row r="7" spans="1:7">
      <c r="A7" s="23" t="s">
        <v>12</v>
      </c>
      <c r="B7" s="59">
        <v>104456</v>
      </c>
      <c r="E7" s="23" t="s">
        <v>12</v>
      </c>
      <c r="F7" s="59">
        <v>103418</v>
      </c>
      <c r="G7" s="1"/>
    </row>
    <row r="8" spans="1:7">
      <c r="A8" s="5"/>
      <c r="B8" s="14"/>
      <c r="E8" s="3"/>
      <c r="F8" s="12"/>
      <c r="G8" s="1"/>
    </row>
    <row r="9" spans="1:7">
      <c r="A9" s="60" t="s">
        <v>33</v>
      </c>
      <c r="E9" s="54" t="s">
        <v>41</v>
      </c>
      <c r="F9" s="12"/>
      <c r="G9" s="1"/>
    </row>
    <row r="10" spans="1:7">
      <c r="A10" s="21" t="s">
        <v>31</v>
      </c>
      <c r="B10" s="10">
        <v>979</v>
      </c>
      <c r="E10" s="21" t="s">
        <v>31</v>
      </c>
      <c r="F10" s="10">
        <v>629</v>
      </c>
      <c r="G10" s="1"/>
    </row>
    <row r="11" spans="1:7">
      <c r="A11" s="22" t="s">
        <v>28</v>
      </c>
      <c r="B11" s="10">
        <v>1455</v>
      </c>
      <c r="E11" s="22" t="s">
        <v>28</v>
      </c>
      <c r="F11" s="10">
        <v>2873</v>
      </c>
      <c r="G11" s="1"/>
    </row>
    <row r="12" spans="1:7">
      <c r="A12" s="23" t="s">
        <v>29</v>
      </c>
      <c r="B12" s="13">
        <v>97517</v>
      </c>
      <c r="E12" s="22" t="s">
        <v>29</v>
      </c>
      <c r="F12" s="10">
        <v>34896</v>
      </c>
      <c r="G12" s="1"/>
    </row>
    <row r="13" spans="1:7" ht="26">
      <c r="A13" s="22" t="s">
        <v>30</v>
      </c>
      <c r="B13" s="10">
        <v>903</v>
      </c>
      <c r="E13" s="22" t="s">
        <v>30</v>
      </c>
      <c r="F13" s="10">
        <v>3413</v>
      </c>
      <c r="G13" s="1"/>
    </row>
    <row r="14" spans="1:7">
      <c r="A14" s="23" t="s">
        <v>12</v>
      </c>
      <c r="B14" s="59">
        <v>100854</v>
      </c>
      <c r="E14" s="23" t="s">
        <v>12</v>
      </c>
      <c r="F14" s="59">
        <v>41811</v>
      </c>
      <c r="G14" s="1"/>
    </row>
    <row r="15" spans="1:7">
      <c r="E15" s="3"/>
      <c r="F15" s="12"/>
      <c r="G15" s="1"/>
    </row>
    <row r="16" spans="1:7">
      <c r="A16" s="61" t="s">
        <v>35</v>
      </c>
      <c r="E16" s="51" t="s">
        <v>42</v>
      </c>
      <c r="F16" s="12"/>
      <c r="G16" s="1"/>
    </row>
    <row r="17" spans="1:7">
      <c r="A17" s="21" t="s">
        <v>31</v>
      </c>
      <c r="B17" s="10">
        <v>463</v>
      </c>
      <c r="E17" s="21" t="s">
        <v>31</v>
      </c>
      <c r="F17" s="10">
        <v>613</v>
      </c>
      <c r="G17" s="1"/>
    </row>
    <row r="18" spans="1:7">
      <c r="A18" s="22" t="s">
        <v>28</v>
      </c>
      <c r="B18" s="10">
        <v>1177</v>
      </c>
      <c r="E18" s="22" t="s">
        <v>28</v>
      </c>
      <c r="F18" s="10">
        <v>2510</v>
      </c>
      <c r="G18" s="1"/>
    </row>
    <row r="19" spans="1:7">
      <c r="A19" s="23" t="s">
        <v>29</v>
      </c>
      <c r="B19" s="13">
        <v>58158</v>
      </c>
      <c r="E19" s="23" t="s">
        <v>29</v>
      </c>
      <c r="F19" s="13">
        <v>24565</v>
      </c>
      <c r="G19" s="1"/>
    </row>
    <row r="20" spans="1:7" ht="26">
      <c r="A20" s="22" t="s">
        <v>30</v>
      </c>
      <c r="B20" s="10">
        <v>897</v>
      </c>
      <c r="E20" s="22" t="s">
        <v>30</v>
      </c>
      <c r="F20" s="10">
        <v>3651</v>
      </c>
      <c r="G20" s="1"/>
    </row>
    <row r="21" spans="1:7">
      <c r="A21" s="23" t="s">
        <v>12</v>
      </c>
      <c r="B21" s="59">
        <v>60695</v>
      </c>
      <c r="E21" s="23" t="s">
        <v>12</v>
      </c>
      <c r="F21" s="59">
        <v>31339</v>
      </c>
      <c r="G21" s="1"/>
    </row>
    <row r="22" spans="1:7">
      <c r="E22" s="3"/>
      <c r="F22" s="12"/>
      <c r="G22" s="1"/>
    </row>
    <row r="23" spans="1:7">
      <c r="A23" s="54" t="s">
        <v>37</v>
      </c>
      <c r="E23" s="54" t="s">
        <v>43</v>
      </c>
      <c r="F23" s="12"/>
      <c r="G23" s="1"/>
    </row>
    <row r="24" spans="1:7">
      <c r="A24" s="21" t="s">
        <v>31</v>
      </c>
      <c r="B24" s="10">
        <v>25</v>
      </c>
      <c r="E24" s="21" t="s">
        <v>31</v>
      </c>
      <c r="F24" s="10">
        <v>152</v>
      </c>
      <c r="G24" s="1"/>
    </row>
    <row r="25" spans="1:7">
      <c r="A25" s="22" t="s">
        <v>28</v>
      </c>
      <c r="B25" s="10" t="s">
        <v>36</v>
      </c>
      <c r="E25" s="22" t="s">
        <v>28</v>
      </c>
      <c r="F25" s="10">
        <v>512</v>
      </c>
      <c r="G25" s="1"/>
    </row>
    <row r="26" spans="1:7">
      <c r="A26" s="23" t="s">
        <v>29</v>
      </c>
      <c r="B26" s="13">
        <v>38540</v>
      </c>
      <c r="E26" s="23" t="s">
        <v>29</v>
      </c>
      <c r="F26" s="13">
        <v>7866</v>
      </c>
      <c r="G26" s="1"/>
    </row>
    <row r="27" spans="1:7" ht="26">
      <c r="A27" s="22" t="s">
        <v>30</v>
      </c>
      <c r="B27" s="10">
        <v>486</v>
      </c>
      <c r="E27" s="22" t="s">
        <v>30</v>
      </c>
      <c r="F27" s="10">
        <v>2194</v>
      </c>
      <c r="G27" s="1"/>
    </row>
    <row r="28" spans="1:7">
      <c r="A28" s="23" t="s">
        <v>12</v>
      </c>
      <c r="B28" s="59">
        <v>39051</v>
      </c>
      <c r="E28" s="23" t="s">
        <v>12</v>
      </c>
      <c r="F28" s="59">
        <v>10724</v>
      </c>
      <c r="G28" s="1"/>
    </row>
    <row r="29" spans="1:7">
      <c r="E29" s="3"/>
      <c r="F29" s="12"/>
      <c r="G29" s="1"/>
    </row>
    <row r="30" spans="1:7">
      <c r="A30" s="62" t="s">
        <v>38</v>
      </c>
      <c r="E30" s="62" t="s">
        <v>45</v>
      </c>
      <c r="F30" s="12"/>
      <c r="G30" s="1"/>
    </row>
    <row r="31" spans="1:7">
      <c r="A31" s="21" t="s">
        <v>31</v>
      </c>
      <c r="B31" s="10">
        <v>114</v>
      </c>
      <c r="E31" s="21" t="s">
        <v>31</v>
      </c>
      <c r="F31" s="10">
        <v>3</v>
      </c>
      <c r="G31" s="1"/>
    </row>
    <row r="32" spans="1:7">
      <c r="A32" s="22" t="s">
        <v>28</v>
      </c>
      <c r="B32" s="10">
        <v>142</v>
      </c>
      <c r="E32" s="22" t="s">
        <v>28</v>
      </c>
      <c r="F32" s="10">
        <v>33</v>
      </c>
      <c r="G32" s="1"/>
    </row>
    <row r="33" spans="1:7">
      <c r="A33" s="22" t="s">
        <v>39</v>
      </c>
      <c r="B33" s="10">
        <v>7291</v>
      </c>
      <c r="E33" s="22" t="s">
        <v>29</v>
      </c>
      <c r="F33" s="10">
        <v>60</v>
      </c>
      <c r="G33" s="1"/>
    </row>
    <row r="34" spans="1:7">
      <c r="A34" s="23" t="s">
        <v>29</v>
      </c>
      <c r="B34" s="13">
        <v>1317</v>
      </c>
      <c r="E34" s="23" t="s">
        <v>12</v>
      </c>
      <c r="F34" s="59">
        <v>96</v>
      </c>
      <c r="G34" s="1"/>
    </row>
    <row r="35" spans="1:7" ht="26">
      <c r="A35" s="22" t="s">
        <v>30</v>
      </c>
      <c r="B35" s="10">
        <v>16</v>
      </c>
      <c r="E35" s="3"/>
      <c r="F35" s="12"/>
      <c r="G35" s="1"/>
    </row>
    <row r="36" spans="1:7" ht="18">
      <c r="A36" s="23" t="s">
        <v>12</v>
      </c>
      <c r="B36" s="59">
        <v>8880</v>
      </c>
      <c r="E36" s="124" t="s">
        <v>198</v>
      </c>
      <c r="F36" s="126">
        <f>F3+F10+F17+F24+F31</f>
        <v>3072</v>
      </c>
      <c r="G36" s="1"/>
    </row>
    <row r="37" spans="1:7" ht="18">
      <c r="E37" s="124" t="s">
        <v>199</v>
      </c>
      <c r="F37" s="126">
        <f>F4+F5+F6+F11+F12+F13+F18+F19+F20+F25+F26+F27+F32+F33</f>
        <v>184316</v>
      </c>
      <c r="G37" s="1"/>
    </row>
    <row r="38" spans="1:7">
      <c r="A38" s="61" t="s">
        <v>44</v>
      </c>
      <c r="E38" s="125" t="s">
        <v>202</v>
      </c>
      <c r="F38" s="129">
        <f>F36+F37</f>
        <v>187388</v>
      </c>
      <c r="G38" s="1"/>
    </row>
    <row r="39" spans="1:7">
      <c r="A39" s="21" t="s">
        <v>31</v>
      </c>
      <c r="B39" s="10">
        <v>3</v>
      </c>
      <c r="G39" s="1"/>
    </row>
    <row r="40" spans="1:7">
      <c r="A40" s="22" t="s">
        <v>28</v>
      </c>
      <c r="B40" s="10">
        <v>26</v>
      </c>
      <c r="G40" s="1"/>
    </row>
    <row r="41" spans="1:7">
      <c r="A41" s="23" t="s">
        <v>29</v>
      </c>
      <c r="B41" s="13">
        <v>22</v>
      </c>
      <c r="E41" s="3"/>
      <c r="F41" s="12"/>
      <c r="G41" s="1"/>
    </row>
    <row r="42" spans="1:7">
      <c r="A42" s="23" t="s">
        <v>12</v>
      </c>
      <c r="B42" s="59">
        <v>51</v>
      </c>
      <c r="E42" s="3"/>
      <c r="F42" s="12"/>
      <c r="G42" s="1"/>
    </row>
    <row r="43" spans="1:7">
      <c r="E43" s="54" t="s">
        <v>47</v>
      </c>
      <c r="F43" s="12"/>
      <c r="G43" s="1"/>
    </row>
    <row r="44" spans="1:7" ht="17">
      <c r="A44" s="124" t="s">
        <v>198</v>
      </c>
      <c r="B44" s="130">
        <f>B3+B10+B17+B24+B31+B39</f>
        <v>2039</v>
      </c>
      <c r="E44" s="21" t="s">
        <v>31</v>
      </c>
      <c r="F44" s="10">
        <v>177</v>
      </c>
    </row>
    <row r="45" spans="1:7" ht="17">
      <c r="A45" s="124" t="s">
        <v>199</v>
      </c>
      <c r="B45" s="130">
        <f>B4+B5+B6+B11+B12+B13+B18+B19+B20+B26+B27+B32+B33+B34+B35+B40+B41</f>
        <v>311948</v>
      </c>
      <c r="E45" s="22" t="s">
        <v>46</v>
      </c>
      <c r="F45" s="10">
        <v>524</v>
      </c>
    </row>
    <row r="46" spans="1:7" ht="17">
      <c r="A46" s="125" t="s">
        <v>197</v>
      </c>
      <c r="B46" s="131">
        <f>B44+B45</f>
        <v>313987</v>
      </c>
      <c r="E46" s="23" t="s">
        <v>29</v>
      </c>
      <c r="F46" s="13">
        <v>32438</v>
      </c>
    </row>
    <row r="47" spans="1:7">
      <c r="E47" s="19" t="s">
        <v>138</v>
      </c>
      <c r="F47" s="24">
        <v>2059</v>
      </c>
    </row>
    <row r="48" spans="1:7" ht="17">
      <c r="E48" s="23" t="s">
        <v>12</v>
      </c>
      <c r="F48" s="128">
        <f>F44+F45+F46+F47</f>
        <v>35198</v>
      </c>
    </row>
    <row r="49" spans="1:6">
      <c r="B49" s="12">
        <f>B7+B14+B21+B28+B36+B42</f>
        <v>313987</v>
      </c>
    </row>
    <row r="50" spans="1:6" ht="18">
      <c r="E50" s="124" t="s">
        <v>80</v>
      </c>
      <c r="F50" s="126">
        <f>F44</f>
        <v>177</v>
      </c>
    </row>
    <row r="51" spans="1:6" ht="18">
      <c r="E51" s="124" t="s">
        <v>201</v>
      </c>
      <c r="F51" s="126">
        <f>F45+F46+F47</f>
        <v>35021</v>
      </c>
    </row>
    <row r="52" spans="1:6" ht="18">
      <c r="E52" s="125" t="s">
        <v>203</v>
      </c>
      <c r="F52" s="127">
        <f>F50+F51</f>
        <v>35198</v>
      </c>
    </row>
    <row r="55" spans="1:6">
      <c r="A55" s="181" t="s">
        <v>220</v>
      </c>
    </row>
  </sheetData>
  <mergeCells count="2">
    <mergeCell ref="A1:B1"/>
    <mergeCell ref="E1:F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8" workbookViewId="0">
      <selection activeCell="H69" sqref="H69"/>
    </sheetView>
  </sheetViews>
  <sheetFormatPr baseColWidth="10" defaultColWidth="8.83203125" defaultRowHeight="15" x14ac:dyDescent="0"/>
  <cols>
    <col min="1" max="1" width="42.1640625" style="2" customWidth="1"/>
    <col min="2" max="2" width="12.5" style="28" customWidth="1"/>
  </cols>
  <sheetData>
    <row r="1" spans="1:4" ht="16" thickBot="1">
      <c r="A1" s="3"/>
      <c r="B1" s="27"/>
      <c r="C1" s="1"/>
      <c r="D1" s="1"/>
    </row>
    <row r="2" spans="1:4" ht="22" customHeight="1">
      <c r="A2" s="199" t="s">
        <v>168</v>
      </c>
      <c r="B2" s="184"/>
      <c r="C2" s="197"/>
      <c r="D2" s="1"/>
    </row>
    <row r="3" spans="1:4" ht="20">
      <c r="A3" s="200" t="s">
        <v>87</v>
      </c>
      <c r="B3" s="186">
        <v>3276</v>
      </c>
      <c r="C3" s="197"/>
      <c r="D3" s="1"/>
    </row>
    <row r="4" spans="1:4" ht="20">
      <c r="A4" s="201" t="s">
        <v>79</v>
      </c>
      <c r="B4" s="186">
        <v>373</v>
      </c>
      <c r="C4" s="197"/>
      <c r="D4" s="1"/>
    </row>
    <row r="5" spans="1:4" ht="20">
      <c r="A5" s="201" t="s">
        <v>80</v>
      </c>
      <c r="B5" s="186">
        <v>7108</v>
      </c>
      <c r="C5" s="197"/>
      <c r="D5" s="1"/>
    </row>
    <row r="6" spans="1:4" ht="20">
      <c r="A6" s="202" t="s">
        <v>29</v>
      </c>
      <c r="B6" s="189">
        <v>456786</v>
      </c>
      <c r="C6" s="197"/>
      <c r="D6" s="1"/>
    </row>
    <row r="7" spans="1:4" ht="34">
      <c r="A7" s="201" t="s">
        <v>81</v>
      </c>
      <c r="B7" s="186">
        <v>528</v>
      </c>
      <c r="C7" s="197"/>
      <c r="D7" s="1"/>
    </row>
    <row r="8" spans="1:4" ht="20">
      <c r="A8" s="201" t="s">
        <v>82</v>
      </c>
      <c r="B8" s="186">
        <v>2170</v>
      </c>
      <c r="C8" s="197"/>
      <c r="D8" s="1"/>
    </row>
    <row r="9" spans="1:4" ht="20">
      <c r="A9" s="201" t="s">
        <v>51</v>
      </c>
      <c r="B9" s="186">
        <v>2282</v>
      </c>
      <c r="C9" s="197"/>
      <c r="D9" s="1"/>
    </row>
    <row r="10" spans="1:4" ht="20">
      <c r="A10" s="202" t="s">
        <v>181</v>
      </c>
      <c r="B10" s="190">
        <v>472523</v>
      </c>
      <c r="C10" s="197"/>
      <c r="D10" s="1"/>
    </row>
    <row r="11" spans="1:4" ht="20">
      <c r="A11" s="202"/>
      <c r="B11" s="190"/>
      <c r="C11" s="197"/>
      <c r="D11" s="1"/>
    </row>
    <row r="12" spans="1:4" ht="20">
      <c r="A12" s="201" t="s">
        <v>90</v>
      </c>
      <c r="B12" s="190">
        <v>24154</v>
      </c>
      <c r="C12" s="197"/>
      <c r="D12" s="1"/>
    </row>
    <row r="13" spans="1:4" ht="20">
      <c r="A13" s="201" t="s">
        <v>83</v>
      </c>
      <c r="B13" s="193">
        <v>2937</v>
      </c>
      <c r="C13" s="197"/>
      <c r="D13" s="1"/>
    </row>
    <row r="14" spans="1:4" ht="20">
      <c r="A14" s="201" t="s">
        <v>84</v>
      </c>
      <c r="B14" s="193">
        <v>186</v>
      </c>
      <c r="C14" s="197"/>
      <c r="D14" s="1"/>
    </row>
    <row r="15" spans="1:4" ht="20">
      <c r="A15" s="201" t="s">
        <v>85</v>
      </c>
      <c r="B15" s="193">
        <v>15479</v>
      </c>
      <c r="C15" s="197"/>
      <c r="D15" s="1"/>
    </row>
    <row r="16" spans="1:4" ht="20">
      <c r="A16" s="202" t="s">
        <v>86</v>
      </c>
      <c r="B16" s="189">
        <v>42755</v>
      </c>
      <c r="C16" s="197"/>
      <c r="D16" s="1"/>
    </row>
    <row r="17" spans="1:4" ht="20">
      <c r="A17" s="200"/>
      <c r="B17" s="189"/>
      <c r="C17" s="197"/>
      <c r="D17" s="1"/>
    </row>
    <row r="18" spans="1:4" ht="20">
      <c r="A18" s="194" t="s">
        <v>176</v>
      </c>
      <c r="B18" s="203">
        <f>B6+B8+B9+B12+B13+B14+B15</f>
        <v>503994</v>
      </c>
      <c r="C18" s="197"/>
      <c r="D18" s="1"/>
    </row>
    <row r="19" spans="1:4" ht="20">
      <c r="A19" s="194" t="s">
        <v>177</v>
      </c>
      <c r="B19" s="203">
        <f>B3+B4+B5+B7</f>
        <v>11285</v>
      </c>
      <c r="C19" s="197"/>
      <c r="D19" s="1"/>
    </row>
    <row r="20" spans="1:4" ht="21" thickBot="1">
      <c r="A20" s="195" t="s">
        <v>167</v>
      </c>
      <c r="B20" s="196">
        <f>B18+B19</f>
        <v>515279</v>
      </c>
      <c r="C20" s="198"/>
    </row>
    <row r="22" spans="1:4">
      <c r="A22" s="181" t="s">
        <v>223</v>
      </c>
    </row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opLeftCell="A40" workbookViewId="0">
      <selection activeCell="E101" sqref="E101"/>
    </sheetView>
  </sheetViews>
  <sheetFormatPr baseColWidth="10" defaultColWidth="8.83203125" defaultRowHeight="15" x14ac:dyDescent="0"/>
  <cols>
    <col min="1" max="1" width="36.5" style="3" customWidth="1"/>
    <col min="2" max="2" width="14" style="27" customWidth="1"/>
    <col min="3" max="4" width="7.33203125" customWidth="1"/>
    <col min="5" max="5" width="41.83203125" customWidth="1"/>
    <col min="6" max="6" width="13.33203125" customWidth="1"/>
  </cols>
  <sheetData>
    <row r="1" spans="1:7">
      <c r="A1" s="94" t="s">
        <v>91</v>
      </c>
      <c r="E1" s="98" t="s">
        <v>97</v>
      </c>
      <c r="F1" s="14"/>
      <c r="G1" s="1"/>
    </row>
    <row r="2" spans="1:7">
      <c r="A2" s="3" t="s">
        <v>88</v>
      </c>
      <c r="B2" s="10">
        <v>39</v>
      </c>
      <c r="E2" s="5" t="s">
        <v>88</v>
      </c>
      <c r="F2" s="13">
        <v>2</v>
      </c>
      <c r="G2" s="1"/>
    </row>
    <row r="3" spans="1:7">
      <c r="A3" s="4" t="s">
        <v>80</v>
      </c>
      <c r="B3" s="10">
        <v>1750</v>
      </c>
      <c r="E3" s="4" t="s">
        <v>80</v>
      </c>
      <c r="F3" s="10">
        <v>12</v>
      </c>
      <c r="G3" s="1"/>
    </row>
    <row r="4" spans="1:7">
      <c r="A4" s="5" t="s">
        <v>29</v>
      </c>
      <c r="B4" s="13">
        <v>15419</v>
      </c>
      <c r="E4" s="5" t="s">
        <v>29</v>
      </c>
      <c r="F4" s="13">
        <v>557</v>
      </c>
      <c r="G4" s="1"/>
    </row>
    <row r="5" spans="1:7">
      <c r="A5" s="4" t="s">
        <v>82</v>
      </c>
      <c r="B5" s="10">
        <v>31</v>
      </c>
      <c r="E5" s="5" t="s">
        <v>12</v>
      </c>
      <c r="F5" s="14">
        <v>571</v>
      </c>
      <c r="G5" s="1"/>
    </row>
    <row r="6" spans="1:7">
      <c r="A6" s="4" t="s">
        <v>51</v>
      </c>
      <c r="B6" s="10">
        <v>153</v>
      </c>
      <c r="E6" s="4" t="s">
        <v>90</v>
      </c>
      <c r="F6" s="16">
        <v>32</v>
      </c>
      <c r="G6" s="1"/>
    </row>
    <row r="7" spans="1:7">
      <c r="A7" s="23" t="s">
        <v>89</v>
      </c>
      <c r="B7" s="14">
        <v>17392</v>
      </c>
      <c r="E7" s="4" t="s">
        <v>85</v>
      </c>
      <c r="F7" s="16">
        <v>0</v>
      </c>
      <c r="G7" s="1"/>
    </row>
    <row r="8" spans="1:7">
      <c r="A8" s="5" t="s">
        <v>90</v>
      </c>
      <c r="B8" s="16">
        <v>673</v>
      </c>
      <c r="E8" s="5" t="s">
        <v>86</v>
      </c>
      <c r="F8" s="14">
        <v>337</v>
      </c>
    </row>
    <row r="9" spans="1:7" ht="17">
      <c r="A9" s="4" t="s">
        <v>83</v>
      </c>
      <c r="B9" s="16">
        <v>0</v>
      </c>
      <c r="E9" s="90" t="s">
        <v>176</v>
      </c>
      <c r="F9" s="134">
        <f>F4+F6+F7</f>
        <v>589</v>
      </c>
    </row>
    <row r="10" spans="1:7" ht="17">
      <c r="A10" s="4" t="s">
        <v>85</v>
      </c>
      <c r="B10" s="16">
        <v>2</v>
      </c>
      <c r="E10" s="90" t="s">
        <v>177</v>
      </c>
      <c r="F10" s="134">
        <f>F2+F3</f>
        <v>14</v>
      </c>
    </row>
    <row r="11" spans="1:7" ht="17">
      <c r="A11" s="5" t="s">
        <v>86</v>
      </c>
      <c r="B11" s="133">
        <v>675</v>
      </c>
      <c r="E11" s="50" t="s">
        <v>167</v>
      </c>
      <c r="F11" s="58">
        <f>F9+F10</f>
        <v>603</v>
      </c>
    </row>
    <row r="12" spans="1:7" ht="17">
      <c r="A12" s="90" t="s">
        <v>176</v>
      </c>
      <c r="B12" s="134">
        <f>B4+B5+B6+B8+B9+B10</f>
        <v>16278</v>
      </c>
      <c r="E12" s="5"/>
      <c r="F12" s="14"/>
    </row>
    <row r="13" spans="1:7" ht="17">
      <c r="A13" s="90" t="s">
        <v>177</v>
      </c>
      <c r="B13" s="134">
        <f>B2+B3</f>
        <v>1789</v>
      </c>
      <c r="E13" s="98" t="s">
        <v>98</v>
      </c>
      <c r="F13" s="27"/>
    </row>
    <row r="14" spans="1:7" ht="17">
      <c r="A14" s="50" t="s">
        <v>167</v>
      </c>
      <c r="B14" s="58">
        <f>B12+B13</f>
        <v>18067</v>
      </c>
      <c r="E14" s="3" t="s">
        <v>88</v>
      </c>
      <c r="F14" s="10">
        <v>139</v>
      </c>
    </row>
    <row r="15" spans="1:7">
      <c r="E15" s="4" t="s">
        <v>80</v>
      </c>
      <c r="F15" s="10">
        <v>210</v>
      </c>
    </row>
    <row r="16" spans="1:7">
      <c r="A16" s="93" t="s">
        <v>93</v>
      </c>
      <c r="E16" s="4" t="s">
        <v>95</v>
      </c>
      <c r="F16" s="10">
        <v>244</v>
      </c>
    </row>
    <row r="17" spans="1:7">
      <c r="A17" s="3" t="s">
        <v>87</v>
      </c>
      <c r="B17" s="10">
        <v>89</v>
      </c>
      <c r="E17" s="4" t="s">
        <v>96</v>
      </c>
      <c r="F17" s="16">
        <v>61</v>
      </c>
    </row>
    <row r="18" spans="1:7">
      <c r="A18" s="4" t="s">
        <v>79</v>
      </c>
      <c r="B18" s="10">
        <v>4</v>
      </c>
      <c r="E18" s="5" t="s">
        <v>29</v>
      </c>
      <c r="F18" s="13">
        <v>14255</v>
      </c>
    </row>
    <row r="19" spans="1:7">
      <c r="A19" s="4" t="s">
        <v>80</v>
      </c>
      <c r="B19" s="10">
        <v>172</v>
      </c>
      <c r="E19" s="4" t="s">
        <v>82</v>
      </c>
      <c r="F19" s="29">
        <v>0</v>
      </c>
    </row>
    <row r="20" spans="1:7">
      <c r="A20" s="5" t="s">
        <v>29</v>
      </c>
      <c r="B20" s="13">
        <v>13895</v>
      </c>
      <c r="E20" s="4" t="s">
        <v>51</v>
      </c>
      <c r="F20" s="27">
        <v>45</v>
      </c>
    </row>
    <row r="21" spans="1:7" ht="26">
      <c r="A21" s="4" t="s">
        <v>81</v>
      </c>
      <c r="B21" s="10">
        <v>45</v>
      </c>
      <c r="E21" s="5" t="s">
        <v>12</v>
      </c>
      <c r="F21" s="27">
        <v>14954</v>
      </c>
    </row>
    <row r="22" spans="1:7">
      <c r="A22" s="4" t="s">
        <v>82</v>
      </c>
      <c r="B22" s="10">
        <v>17</v>
      </c>
      <c r="E22" s="4" t="s">
        <v>90</v>
      </c>
      <c r="F22" s="16">
        <v>1368</v>
      </c>
    </row>
    <row r="23" spans="1:7">
      <c r="A23" s="4" t="s">
        <v>51</v>
      </c>
      <c r="B23" s="10">
        <v>224</v>
      </c>
      <c r="E23" s="4" t="s">
        <v>83</v>
      </c>
      <c r="F23" s="16">
        <v>169</v>
      </c>
    </row>
    <row r="24" spans="1:7">
      <c r="A24" s="5" t="s">
        <v>12</v>
      </c>
      <c r="B24" s="14">
        <v>14446</v>
      </c>
      <c r="E24" s="4" t="s">
        <v>85</v>
      </c>
      <c r="F24" s="16">
        <v>107</v>
      </c>
    </row>
    <row r="25" spans="1:7">
      <c r="A25" s="4" t="s">
        <v>90</v>
      </c>
      <c r="B25" s="16">
        <v>498</v>
      </c>
      <c r="E25" s="5" t="s">
        <v>86</v>
      </c>
      <c r="F25" s="14">
        <v>1643</v>
      </c>
    </row>
    <row r="26" spans="1:7" ht="17">
      <c r="A26" s="4" t="s">
        <v>83</v>
      </c>
      <c r="B26" s="16">
        <v>185</v>
      </c>
      <c r="E26" s="90" t="s">
        <v>176</v>
      </c>
      <c r="F26" s="134">
        <f>F16+F18+F20+F25</f>
        <v>16187</v>
      </c>
    </row>
    <row r="27" spans="1:7" ht="17">
      <c r="A27" s="4" t="s">
        <v>162</v>
      </c>
      <c r="B27" s="16">
        <v>3</v>
      </c>
      <c r="E27" s="90" t="s">
        <v>177</v>
      </c>
      <c r="F27" s="134">
        <f>F14+F15+F17</f>
        <v>410</v>
      </c>
    </row>
    <row r="28" spans="1:7" ht="17">
      <c r="A28" s="4" t="s">
        <v>85</v>
      </c>
      <c r="B28" s="16">
        <v>883</v>
      </c>
      <c r="E28" s="50" t="s">
        <v>167</v>
      </c>
      <c r="F28" s="58">
        <f>F26+F27</f>
        <v>16597</v>
      </c>
    </row>
    <row r="29" spans="1:7">
      <c r="A29" s="5" t="s">
        <v>86</v>
      </c>
      <c r="B29" s="14">
        <f>B25+B26+B27+B28</f>
        <v>1569</v>
      </c>
      <c r="E29" s="3"/>
      <c r="F29" s="27"/>
    </row>
    <row r="30" spans="1:7" ht="26">
      <c r="A30" s="90" t="s">
        <v>176</v>
      </c>
      <c r="B30" s="134">
        <f>B20+B22+B23+B29</f>
        <v>15705</v>
      </c>
      <c r="E30" s="98" t="s">
        <v>100</v>
      </c>
      <c r="F30" s="27"/>
      <c r="G30" s="1"/>
    </row>
    <row r="31" spans="1:7" ht="17">
      <c r="A31" s="90" t="s">
        <v>177</v>
      </c>
      <c r="B31" s="134">
        <f>B17+B18+B19+B21</f>
        <v>310</v>
      </c>
      <c r="E31" s="3" t="s">
        <v>27</v>
      </c>
      <c r="F31" s="10">
        <v>72</v>
      </c>
      <c r="G31" s="1"/>
    </row>
    <row r="32" spans="1:7" ht="17">
      <c r="A32" s="50" t="s">
        <v>167</v>
      </c>
      <c r="B32" s="58">
        <f>B30+B31</f>
        <v>16015</v>
      </c>
      <c r="E32" s="5" t="s">
        <v>0</v>
      </c>
      <c r="F32" s="13">
        <v>8784</v>
      </c>
      <c r="G32" s="1"/>
    </row>
    <row r="33" spans="1:7">
      <c r="E33" s="4" t="s">
        <v>1</v>
      </c>
      <c r="F33" s="10">
        <v>7118</v>
      </c>
      <c r="G33" s="1"/>
    </row>
    <row r="34" spans="1:7">
      <c r="A34" s="98" t="s">
        <v>92</v>
      </c>
      <c r="E34" s="4" t="s">
        <v>99</v>
      </c>
      <c r="F34" s="10">
        <v>1666</v>
      </c>
      <c r="G34" s="1"/>
    </row>
    <row r="35" spans="1:7">
      <c r="A35" s="30" t="s">
        <v>31</v>
      </c>
      <c r="B35" s="10">
        <v>195</v>
      </c>
      <c r="E35" s="5" t="s">
        <v>4</v>
      </c>
      <c r="F35" s="13">
        <v>8856</v>
      </c>
      <c r="G35" s="1"/>
    </row>
    <row r="36" spans="1:7">
      <c r="A36" s="5" t="s">
        <v>29</v>
      </c>
      <c r="B36" s="13">
        <v>6131</v>
      </c>
      <c r="C36" s="1"/>
      <c r="E36" s="4" t="s">
        <v>5</v>
      </c>
      <c r="F36" s="10">
        <v>470</v>
      </c>
      <c r="G36" s="1"/>
    </row>
    <row r="37" spans="1:7" ht="26">
      <c r="A37" s="4" t="s">
        <v>51</v>
      </c>
      <c r="B37" s="10">
        <v>24</v>
      </c>
      <c r="C37" s="1"/>
      <c r="E37" s="4" t="s">
        <v>6</v>
      </c>
      <c r="F37" s="10">
        <v>1464</v>
      </c>
      <c r="G37" s="1"/>
    </row>
    <row r="38" spans="1:7">
      <c r="A38" s="5" t="s">
        <v>12</v>
      </c>
      <c r="B38" s="14">
        <v>6350</v>
      </c>
      <c r="C38" s="1"/>
      <c r="E38" s="5" t="s">
        <v>11</v>
      </c>
      <c r="F38" s="14">
        <v>1934</v>
      </c>
    </row>
    <row r="39" spans="1:7">
      <c r="A39" s="4" t="s">
        <v>90</v>
      </c>
      <c r="B39" s="16">
        <v>318</v>
      </c>
      <c r="C39" s="1"/>
      <c r="E39" s="5" t="s">
        <v>12</v>
      </c>
      <c r="F39" s="14">
        <v>10790</v>
      </c>
    </row>
    <row r="40" spans="1:7">
      <c r="A40" s="4" t="s">
        <v>83</v>
      </c>
      <c r="B40" s="16">
        <v>8</v>
      </c>
      <c r="C40" s="1"/>
      <c r="E40" s="4" t="s">
        <v>186</v>
      </c>
      <c r="F40" s="16">
        <v>1319</v>
      </c>
    </row>
    <row r="41" spans="1:7">
      <c r="A41" s="4" t="s">
        <v>162</v>
      </c>
      <c r="B41" s="16">
        <v>0</v>
      </c>
      <c r="C41" s="1"/>
      <c r="E41" s="5" t="s">
        <v>86</v>
      </c>
      <c r="F41" s="14">
        <v>1319</v>
      </c>
    </row>
    <row r="42" spans="1:7" ht="17">
      <c r="A42" s="4" t="s">
        <v>85</v>
      </c>
      <c r="B42" s="16">
        <v>11</v>
      </c>
      <c r="C42" s="1"/>
      <c r="E42" s="90" t="s">
        <v>176</v>
      </c>
      <c r="F42" s="134">
        <f>F32+F38+F41</f>
        <v>12037</v>
      </c>
    </row>
    <row r="43" spans="1:7" ht="17">
      <c r="A43" s="5" t="s">
        <v>86</v>
      </c>
      <c r="B43" s="14">
        <v>337</v>
      </c>
      <c r="E43" s="90" t="s">
        <v>177</v>
      </c>
      <c r="F43" s="134">
        <f>F31</f>
        <v>72</v>
      </c>
    </row>
    <row r="44" spans="1:7" ht="17">
      <c r="A44" s="90" t="s">
        <v>176</v>
      </c>
      <c r="B44" s="134">
        <f>B36+B37+B39+B40+B41+B42</f>
        <v>6492</v>
      </c>
      <c r="E44" s="50" t="s">
        <v>167</v>
      </c>
      <c r="F44" s="58">
        <f>F42+F43</f>
        <v>12109</v>
      </c>
    </row>
    <row r="45" spans="1:7" ht="17">
      <c r="A45" s="90" t="s">
        <v>177</v>
      </c>
      <c r="B45" s="134">
        <f>B35</f>
        <v>195</v>
      </c>
      <c r="E45" s="3"/>
      <c r="F45" s="27"/>
    </row>
    <row r="46" spans="1:7" ht="17">
      <c r="A46" s="50" t="s">
        <v>167</v>
      </c>
      <c r="B46" s="58">
        <f>B44+B45</f>
        <v>6687</v>
      </c>
      <c r="E46" s="98" t="s">
        <v>102</v>
      </c>
      <c r="F46" s="27"/>
    </row>
    <row r="47" spans="1:7">
      <c r="E47" s="3" t="s">
        <v>87</v>
      </c>
      <c r="F47" s="10">
        <v>100</v>
      </c>
    </row>
    <row r="48" spans="1:7">
      <c r="A48" s="98" t="s">
        <v>94</v>
      </c>
      <c r="E48" s="4" t="s">
        <v>80</v>
      </c>
      <c r="F48" s="10">
        <v>335</v>
      </c>
    </row>
    <row r="49" spans="1:6">
      <c r="A49" s="3" t="s">
        <v>87</v>
      </c>
      <c r="B49" s="10">
        <v>53</v>
      </c>
      <c r="E49" s="5" t="s">
        <v>29</v>
      </c>
      <c r="F49" s="13">
        <v>10330</v>
      </c>
    </row>
    <row r="50" spans="1:6">
      <c r="A50" s="4" t="s">
        <v>80</v>
      </c>
      <c r="B50" s="10">
        <v>140</v>
      </c>
      <c r="E50" s="4" t="s">
        <v>82</v>
      </c>
      <c r="F50" s="10">
        <v>1</v>
      </c>
    </row>
    <row r="51" spans="1:6">
      <c r="A51" s="5" t="s">
        <v>29</v>
      </c>
      <c r="B51" s="13">
        <v>4910</v>
      </c>
      <c r="E51" s="4" t="s">
        <v>51</v>
      </c>
      <c r="F51" s="10">
        <v>11</v>
      </c>
    </row>
    <row r="52" spans="1:6">
      <c r="A52" s="4" t="s">
        <v>82</v>
      </c>
      <c r="B52" s="10">
        <v>10</v>
      </c>
      <c r="E52" s="5" t="s">
        <v>12</v>
      </c>
      <c r="F52" s="14">
        <v>10777</v>
      </c>
    </row>
    <row r="53" spans="1:6">
      <c r="A53" s="4" t="s">
        <v>51</v>
      </c>
      <c r="B53" s="10">
        <v>195</v>
      </c>
      <c r="E53" s="4" t="s">
        <v>90</v>
      </c>
      <c r="F53" s="16">
        <v>1654</v>
      </c>
    </row>
    <row r="54" spans="1:6">
      <c r="A54" s="5" t="s">
        <v>12</v>
      </c>
      <c r="B54" s="14">
        <v>5308</v>
      </c>
      <c r="E54" s="4" t="s">
        <v>83</v>
      </c>
      <c r="F54" s="16">
        <v>6</v>
      </c>
    </row>
    <row r="55" spans="1:6">
      <c r="A55" s="4" t="s">
        <v>90</v>
      </c>
      <c r="B55" s="16">
        <v>352</v>
      </c>
      <c r="E55" s="4" t="s">
        <v>162</v>
      </c>
      <c r="F55" s="16">
        <v>1</v>
      </c>
    </row>
    <row r="56" spans="1:6">
      <c r="A56" s="4" t="s">
        <v>83</v>
      </c>
      <c r="B56" s="16">
        <v>27</v>
      </c>
      <c r="E56" s="4" t="s">
        <v>85</v>
      </c>
      <c r="F56" s="16">
        <v>59</v>
      </c>
    </row>
    <row r="57" spans="1:6">
      <c r="A57" s="4" t="s">
        <v>162</v>
      </c>
      <c r="B57" s="16">
        <v>0</v>
      </c>
      <c r="E57" s="5" t="s">
        <v>86</v>
      </c>
      <c r="F57" s="14">
        <v>1720</v>
      </c>
    </row>
    <row r="58" spans="1:6" ht="17">
      <c r="A58" s="4" t="s">
        <v>85</v>
      </c>
      <c r="B58" s="16">
        <v>21</v>
      </c>
      <c r="E58" s="90" t="s">
        <v>176</v>
      </c>
      <c r="F58" s="134">
        <f>F49+F50+F51+F53+F54+F56+F55</f>
        <v>12062</v>
      </c>
    </row>
    <row r="59" spans="1:6" ht="17">
      <c r="A59" s="5" t="s">
        <v>86</v>
      </c>
      <c r="B59" s="14">
        <v>399</v>
      </c>
      <c r="E59" s="90" t="s">
        <v>177</v>
      </c>
      <c r="F59" s="134">
        <f>F47+F48</f>
        <v>435</v>
      </c>
    </row>
    <row r="60" spans="1:6" ht="17">
      <c r="A60" s="90" t="s">
        <v>176</v>
      </c>
      <c r="B60" s="134">
        <f>B51+B52+B53+B55+B56+B57+B58</f>
        <v>5515</v>
      </c>
      <c r="E60" s="50" t="s">
        <v>167</v>
      </c>
      <c r="F60" s="58">
        <f>F58+F59</f>
        <v>12497</v>
      </c>
    </row>
    <row r="61" spans="1:6" ht="17">
      <c r="A61" s="90" t="s">
        <v>177</v>
      </c>
      <c r="B61" s="134">
        <f>B49+B50</f>
        <v>193</v>
      </c>
      <c r="E61" s="3"/>
      <c r="F61" s="27"/>
    </row>
    <row r="62" spans="1:6" ht="26">
      <c r="A62" s="50" t="s">
        <v>167</v>
      </c>
      <c r="B62" s="58">
        <f>B60+B61</f>
        <v>5708</v>
      </c>
      <c r="E62" s="98" t="s">
        <v>101</v>
      </c>
      <c r="F62" s="27"/>
    </row>
    <row r="63" spans="1:6">
      <c r="E63" s="3" t="s">
        <v>27</v>
      </c>
      <c r="F63" s="10">
        <v>182</v>
      </c>
    </row>
    <row r="64" spans="1:6">
      <c r="E64" s="4" t="s">
        <v>1</v>
      </c>
      <c r="F64" s="10">
        <v>10269</v>
      </c>
    </row>
    <row r="65" spans="1:6">
      <c r="E65" s="5" t="s">
        <v>99</v>
      </c>
      <c r="F65" s="13">
        <v>2388</v>
      </c>
    </row>
    <row r="66" spans="1:6">
      <c r="E66" s="5" t="s">
        <v>12</v>
      </c>
      <c r="F66" s="14">
        <v>12839</v>
      </c>
    </row>
    <row r="67" spans="1:6">
      <c r="E67" s="4" t="s">
        <v>186</v>
      </c>
      <c r="F67" s="16">
        <v>4736</v>
      </c>
    </row>
    <row r="68" spans="1:6">
      <c r="E68" s="5" t="s">
        <v>86</v>
      </c>
      <c r="F68" s="14">
        <v>4736</v>
      </c>
    </row>
    <row r="69" spans="1:6" ht="17">
      <c r="E69" s="90" t="s">
        <v>176</v>
      </c>
      <c r="F69" s="134">
        <f>F64+F65+F67</f>
        <v>17393</v>
      </c>
    </row>
    <row r="70" spans="1:6" ht="17">
      <c r="E70" s="90" t="s">
        <v>177</v>
      </c>
      <c r="F70" s="134">
        <f>F63</f>
        <v>182</v>
      </c>
    </row>
    <row r="71" spans="1:6" ht="17">
      <c r="E71" s="50" t="s">
        <v>167</v>
      </c>
      <c r="F71" s="58">
        <f>F69+F70</f>
        <v>17575</v>
      </c>
    </row>
    <row r="72" spans="1:6">
      <c r="E72" s="3"/>
      <c r="F72" s="27"/>
    </row>
    <row r="73" spans="1:6" ht="17">
      <c r="E73" s="101" t="s">
        <v>187</v>
      </c>
      <c r="F73" s="138"/>
    </row>
    <row r="74" spans="1:6" ht="22">
      <c r="E74" s="136" t="s">
        <v>176</v>
      </c>
      <c r="F74" s="137">
        <f>B12+B30+B44+B60+F9+F26+F42+F58+F69</f>
        <v>102258</v>
      </c>
    </row>
    <row r="75" spans="1:6" ht="22">
      <c r="E75" s="136" t="s">
        <v>177</v>
      </c>
      <c r="F75" s="137">
        <f>B13+B31+B45+B61+F10+F27+F43+F59+F70</f>
        <v>3600</v>
      </c>
    </row>
    <row r="76" spans="1:6" ht="20">
      <c r="E76" s="99" t="s">
        <v>167</v>
      </c>
      <c r="F76" s="100">
        <f>F74+F75</f>
        <v>105858</v>
      </c>
    </row>
    <row r="78" spans="1:6">
      <c r="A78" s="181" t="s">
        <v>224</v>
      </c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6"/>
  <sheetViews>
    <sheetView workbookViewId="0">
      <selection activeCell="B42" sqref="B42"/>
    </sheetView>
  </sheetViews>
  <sheetFormatPr baseColWidth="10" defaultColWidth="8.83203125" defaultRowHeight="15" x14ac:dyDescent="0"/>
  <cols>
    <col min="1" max="1" width="42.33203125" style="3" customWidth="1"/>
    <col min="2" max="2" width="16.1640625" style="19" customWidth="1"/>
    <col min="3" max="3" width="7" style="1" customWidth="1"/>
    <col min="4" max="4" width="7" customWidth="1"/>
    <col min="5" max="5" width="47.33203125" customWidth="1"/>
    <col min="6" max="6" width="14.1640625" customWidth="1"/>
  </cols>
  <sheetData>
    <row r="2" spans="1:6" ht="19" customHeight="1">
      <c r="A2" s="94" t="s">
        <v>34</v>
      </c>
      <c r="E2" s="94" t="s">
        <v>110</v>
      </c>
      <c r="F2" s="19"/>
    </row>
    <row r="3" spans="1:6">
      <c r="A3" s="18" t="s">
        <v>27</v>
      </c>
      <c r="B3" s="13">
        <v>7400</v>
      </c>
      <c r="E3" s="18" t="s">
        <v>31</v>
      </c>
      <c r="F3" s="32">
        <v>304</v>
      </c>
    </row>
    <row r="4" spans="1:6">
      <c r="A4" s="18" t="s">
        <v>0</v>
      </c>
      <c r="B4" s="13">
        <v>879601</v>
      </c>
      <c r="E4" s="6" t="s">
        <v>79</v>
      </c>
      <c r="F4" s="33">
        <v>66</v>
      </c>
    </row>
    <row r="5" spans="1:6">
      <c r="A5" s="3" t="s">
        <v>1</v>
      </c>
      <c r="B5" s="11">
        <v>603888</v>
      </c>
      <c r="E5" s="6" t="s">
        <v>49</v>
      </c>
      <c r="F5" s="33">
        <v>238</v>
      </c>
    </row>
    <row r="6" spans="1:6">
      <c r="A6" s="3" t="s">
        <v>2</v>
      </c>
      <c r="B6" s="11">
        <v>75314</v>
      </c>
      <c r="E6" s="4" t="s">
        <v>105</v>
      </c>
      <c r="F6" s="10">
        <v>2981</v>
      </c>
    </row>
    <row r="7" spans="1:6">
      <c r="A7" s="3" t="s">
        <v>3</v>
      </c>
      <c r="B7" s="11">
        <v>12624</v>
      </c>
      <c r="E7" s="5" t="s">
        <v>29</v>
      </c>
      <c r="F7" s="13">
        <v>47161</v>
      </c>
    </row>
    <row r="8" spans="1:6">
      <c r="A8" s="3" t="s">
        <v>13</v>
      </c>
      <c r="B8" s="11">
        <v>187775</v>
      </c>
      <c r="E8" s="4" t="s">
        <v>106</v>
      </c>
      <c r="F8" s="10">
        <v>1284</v>
      </c>
    </row>
    <row r="9" spans="1:6">
      <c r="A9" s="18" t="s">
        <v>4</v>
      </c>
      <c r="B9" s="14">
        <v>887001</v>
      </c>
      <c r="E9" s="4" t="s">
        <v>51</v>
      </c>
      <c r="F9" s="20">
        <v>88</v>
      </c>
    </row>
    <row r="10" spans="1:6">
      <c r="A10" s="18"/>
      <c r="B10" s="14"/>
      <c r="E10" s="5" t="s">
        <v>107</v>
      </c>
      <c r="F10" s="14">
        <v>51818</v>
      </c>
    </row>
    <row r="11" spans="1:6">
      <c r="A11" s="3" t="s">
        <v>5</v>
      </c>
      <c r="B11" s="10">
        <v>24760</v>
      </c>
      <c r="E11" s="5"/>
      <c r="F11" s="14"/>
    </row>
    <row r="12" spans="1:6">
      <c r="A12" s="3" t="s">
        <v>6</v>
      </c>
      <c r="B12" s="10">
        <v>64007</v>
      </c>
      <c r="E12" s="3"/>
      <c r="F12" s="19"/>
    </row>
    <row r="13" spans="1:6">
      <c r="A13" s="3" t="s">
        <v>7</v>
      </c>
      <c r="B13" s="10">
        <v>40239</v>
      </c>
      <c r="E13" s="34" t="s">
        <v>109</v>
      </c>
      <c r="F13" s="16">
        <v>17971</v>
      </c>
    </row>
    <row r="14" spans="1:6">
      <c r="A14" s="3" t="s">
        <v>8</v>
      </c>
      <c r="B14" s="10">
        <v>4204</v>
      </c>
      <c r="E14" s="4" t="s">
        <v>108</v>
      </c>
      <c r="F14" s="16">
        <v>3060</v>
      </c>
    </row>
    <row r="15" spans="1:6">
      <c r="A15" s="3" t="s">
        <v>9</v>
      </c>
      <c r="B15" s="10">
        <v>3589</v>
      </c>
      <c r="E15" s="4" t="s">
        <v>83</v>
      </c>
      <c r="F15" s="26">
        <v>84</v>
      </c>
    </row>
    <row r="16" spans="1:6">
      <c r="A16" s="3" t="s">
        <v>10</v>
      </c>
      <c r="B16" s="10">
        <v>14806</v>
      </c>
      <c r="E16" s="4" t="s">
        <v>84</v>
      </c>
      <c r="F16" s="26">
        <v>0</v>
      </c>
    </row>
    <row r="17" spans="1:6">
      <c r="A17" s="3" t="s">
        <v>11</v>
      </c>
      <c r="B17" s="14">
        <v>151605</v>
      </c>
      <c r="E17" s="4" t="s">
        <v>85</v>
      </c>
      <c r="F17" s="26">
        <v>16</v>
      </c>
    </row>
    <row r="18" spans="1:6">
      <c r="A18" s="18" t="s">
        <v>12</v>
      </c>
      <c r="B18" s="14">
        <v>1038606</v>
      </c>
      <c r="E18" s="5" t="s">
        <v>86</v>
      </c>
      <c r="F18" s="13">
        <v>21130</v>
      </c>
    </row>
    <row r="19" spans="1:6" ht="17">
      <c r="A19" s="18" t="s">
        <v>182</v>
      </c>
      <c r="B19" s="14">
        <v>380</v>
      </c>
      <c r="E19" s="90" t="s">
        <v>176</v>
      </c>
      <c r="F19" s="134">
        <f>F6+F7+F8+F9+F14+F15+F16+F17</f>
        <v>54674</v>
      </c>
    </row>
    <row r="20" spans="1:6" ht="17">
      <c r="A20" s="90" t="s">
        <v>176</v>
      </c>
      <c r="B20" s="134">
        <f>B4+B11+B12+B13+B14+B15+B16+B19</f>
        <v>1031586</v>
      </c>
      <c r="E20" s="90" t="s">
        <v>177</v>
      </c>
      <c r="F20" s="134">
        <f>F3</f>
        <v>304</v>
      </c>
    </row>
    <row r="21" spans="1:6" ht="17">
      <c r="A21" s="90" t="s">
        <v>177</v>
      </c>
      <c r="B21" s="134">
        <f>B3</f>
        <v>7400</v>
      </c>
      <c r="E21" s="90" t="s">
        <v>167</v>
      </c>
      <c r="F21" s="58">
        <f>F19+F20</f>
        <v>54978</v>
      </c>
    </row>
    <row r="22" spans="1:6" ht="17">
      <c r="A22" s="90" t="s">
        <v>167</v>
      </c>
      <c r="B22" s="58">
        <f>B20+B21</f>
        <v>1038986</v>
      </c>
      <c r="E22" s="90"/>
      <c r="F22" s="58"/>
    </row>
    <row r="23" spans="1:6">
      <c r="B23" s="14"/>
      <c r="E23" s="3"/>
      <c r="F23" s="19"/>
    </row>
    <row r="24" spans="1:6" ht="26">
      <c r="A24" s="92" t="s">
        <v>62</v>
      </c>
      <c r="B24" s="14"/>
      <c r="E24" s="94" t="s">
        <v>112</v>
      </c>
      <c r="F24" s="19"/>
    </row>
    <row r="25" spans="1:6">
      <c r="A25" s="3" t="s">
        <v>31</v>
      </c>
      <c r="B25" s="20">
        <v>5</v>
      </c>
      <c r="E25" s="18" t="s">
        <v>31</v>
      </c>
      <c r="F25" s="32">
        <v>243</v>
      </c>
    </row>
    <row r="26" spans="1:6">
      <c r="A26" s="4" t="s">
        <v>56</v>
      </c>
      <c r="B26" s="10">
        <v>5857</v>
      </c>
      <c r="E26" s="6" t="s">
        <v>79</v>
      </c>
      <c r="F26" s="33">
        <v>12</v>
      </c>
    </row>
    <row r="27" spans="1:6">
      <c r="A27" s="4" t="s">
        <v>57</v>
      </c>
      <c r="B27" s="20">
        <v>93</v>
      </c>
      <c r="E27" s="6" t="s">
        <v>111</v>
      </c>
      <c r="F27" s="33">
        <v>125</v>
      </c>
    </row>
    <row r="28" spans="1:6">
      <c r="A28" s="4" t="s">
        <v>58</v>
      </c>
      <c r="B28" s="10">
        <v>1573</v>
      </c>
      <c r="E28" s="6" t="s">
        <v>48</v>
      </c>
      <c r="F28" s="33">
        <v>22</v>
      </c>
    </row>
    <row r="29" spans="1:6">
      <c r="A29" s="37" t="s">
        <v>4</v>
      </c>
      <c r="B29" s="14">
        <v>7528</v>
      </c>
      <c r="E29" s="6" t="s">
        <v>49</v>
      </c>
      <c r="F29" s="33">
        <v>84</v>
      </c>
    </row>
    <row r="30" spans="1:6">
      <c r="A30" s="5"/>
      <c r="B30" s="14"/>
      <c r="E30" s="4" t="s">
        <v>96</v>
      </c>
      <c r="F30" s="10">
        <v>10457</v>
      </c>
    </row>
    <row r="31" spans="1:6">
      <c r="A31" s="4" t="s">
        <v>59</v>
      </c>
      <c r="B31" s="10">
        <v>1514</v>
      </c>
      <c r="E31" s="5" t="s">
        <v>29</v>
      </c>
      <c r="F31" s="13">
        <v>10104</v>
      </c>
    </row>
    <row r="32" spans="1:6">
      <c r="A32" s="4" t="s">
        <v>60</v>
      </c>
      <c r="B32" s="20">
        <v>43</v>
      </c>
      <c r="E32" s="4" t="s">
        <v>51</v>
      </c>
      <c r="F32" s="20">
        <v>6</v>
      </c>
    </row>
    <row r="33" spans="1:6">
      <c r="A33" s="4" t="s">
        <v>61</v>
      </c>
      <c r="B33" s="20">
        <v>280</v>
      </c>
      <c r="E33" s="5" t="s">
        <v>12</v>
      </c>
      <c r="F33" s="14">
        <v>20810</v>
      </c>
    </row>
    <row r="34" spans="1:6">
      <c r="A34" s="5" t="s">
        <v>11</v>
      </c>
      <c r="B34" s="14">
        <v>1837</v>
      </c>
      <c r="E34" s="3"/>
      <c r="F34" s="19"/>
    </row>
    <row r="35" spans="1:6">
      <c r="A35" s="5" t="s">
        <v>12</v>
      </c>
      <c r="B35" s="14">
        <v>9365</v>
      </c>
      <c r="E35" s="30" t="s">
        <v>138</v>
      </c>
      <c r="F35" s="10">
        <v>4046</v>
      </c>
    </row>
    <row r="36" spans="1:6">
      <c r="A36" s="5"/>
      <c r="B36" s="14"/>
      <c r="E36" s="4" t="s">
        <v>83</v>
      </c>
      <c r="F36" s="20">
        <v>15</v>
      </c>
    </row>
    <row r="37" spans="1:6">
      <c r="A37" s="4" t="s">
        <v>182</v>
      </c>
      <c r="B37" s="14">
        <v>461</v>
      </c>
      <c r="E37" s="4" t="s">
        <v>84</v>
      </c>
      <c r="F37" s="20" t="s">
        <v>36</v>
      </c>
    </row>
    <row r="38" spans="1:6">
      <c r="A38" s="4" t="s">
        <v>183</v>
      </c>
      <c r="B38" s="14">
        <v>6</v>
      </c>
      <c r="E38" s="5" t="s">
        <v>86</v>
      </c>
      <c r="F38" s="13">
        <v>4060</v>
      </c>
    </row>
    <row r="39" spans="1:6">
      <c r="A39" s="4" t="s">
        <v>163</v>
      </c>
      <c r="B39" s="14">
        <v>3</v>
      </c>
      <c r="E39" s="3"/>
      <c r="F39" s="19"/>
    </row>
    <row r="40" spans="1:6" ht="17">
      <c r="A40" s="91" t="s">
        <v>161</v>
      </c>
      <c r="B40" s="14">
        <f>B37+B38+B39</f>
        <v>470</v>
      </c>
      <c r="E40" s="90" t="s">
        <v>176</v>
      </c>
      <c r="F40" s="134">
        <f>F30+F31+F32+F35+F36</f>
        <v>24628</v>
      </c>
    </row>
    <row r="41" spans="1:6" ht="17">
      <c r="A41" s="90" t="s">
        <v>176</v>
      </c>
      <c r="B41" s="134">
        <f>B26+B27+B28+B31+B32+B33+B40</f>
        <v>9830</v>
      </c>
      <c r="E41" s="90" t="s">
        <v>177</v>
      </c>
      <c r="F41" s="134">
        <f>F25</f>
        <v>243</v>
      </c>
    </row>
    <row r="42" spans="1:6" ht="17">
      <c r="A42" s="90" t="s">
        <v>177</v>
      </c>
      <c r="B42" s="134">
        <f>B25</f>
        <v>5</v>
      </c>
      <c r="E42" s="90" t="s">
        <v>167</v>
      </c>
      <c r="F42" s="58">
        <f>F40+F41</f>
        <v>24871</v>
      </c>
    </row>
    <row r="43" spans="1:6" ht="17">
      <c r="A43" s="90" t="s">
        <v>167</v>
      </c>
      <c r="B43" s="58">
        <f>B41+B42</f>
        <v>9835</v>
      </c>
      <c r="E43" s="3"/>
      <c r="F43" s="19"/>
    </row>
    <row r="44" spans="1:6">
      <c r="E44" s="3"/>
      <c r="F44" s="19"/>
    </row>
    <row r="45" spans="1:6" ht="21" customHeight="1">
      <c r="E45" s="3"/>
      <c r="F45" s="19"/>
    </row>
    <row r="46" spans="1:6" ht="20">
      <c r="E46" s="99" t="s">
        <v>178</v>
      </c>
      <c r="F46" s="135">
        <f>B20+B41+F19+F40</f>
        <v>1120718</v>
      </c>
    </row>
    <row r="47" spans="1:6" ht="20">
      <c r="E47" s="99" t="s">
        <v>179</v>
      </c>
      <c r="F47" s="135">
        <f>B21+B42+F20+F41</f>
        <v>7952</v>
      </c>
    </row>
    <row r="48" spans="1:6" ht="20">
      <c r="E48" s="77" t="s">
        <v>175</v>
      </c>
      <c r="F48" s="78">
        <f>F46+F47</f>
        <v>1128670</v>
      </c>
    </row>
    <row r="49" spans="1:6">
      <c r="E49" s="3"/>
      <c r="F49" s="19"/>
    </row>
    <row r="50" spans="1:6">
      <c r="E50" s="3"/>
      <c r="F50" s="19"/>
    </row>
    <row r="51" spans="1:6">
      <c r="A51" s="170" t="s">
        <v>225</v>
      </c>
      <c r="E51" s="3"/>
      <c r="F51" s="19"/>
    </row>
    <row r="56" spans="1:6">
      <c r="C56" s="1" t="s">
        <v>184</v>
      </c>
    </row>
    <row r="58" spans="1:6">
      <c r="E58" s="48"/>
    </row>
    <row r="66" ht="26" customHeight="1"/>
  </sheetData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workbookViewId="0">
      <selection activeCell="K28" sqref="K28"/>
    </sheetView>
  </sheetViews>
  <sheetFormatPr baseColWidth="10" defaultColWidth="8.83203125" defaultRowHeight="15" x14ac:dyDescent="0"/>
  <cols>
    <col min="1" max="1" width="40" style="24" customWidth="1"/>
    <col min="2" max="2" width="17.83203125" style="28" customWidth="1"/>
  </cols>
  <sheetData>
    <row r="1" spans="1:4" ht="40">
      <c r="A1" s="183" t="s">
        <v>121</v>
      </c>
      <c r="B1" s="184"/>
      <c r="C1" s="1"/>
      <c r="D1" s="1"/>
    </row>
    <row r="2" spans="1:4" ht="20">
      <c r="A2" s="185" t="s">
        <v>120</v>
      </c>
      <c r="B2" s="186">
        <v>836</v>
      </c>
      <c r="C2" s="1"/>
      <c r="D2" s="1"/>
    </row>
    <row r="3" spans="1:4" ht="20">
      <c r="A3" s="187" t="s">
        <v>119</v>
      </c>
      <c r="B3" s="186">
        <v>19090</v>
      </c>
      <c r="C3" s="1"/>
      <c r="D3" s="1"/>
    </row>
    <row r="4" spans="1:4" ht="20">
      <c r="A4" s="187" t="s">
        <v>139</v>
      </c>
      <c r="B4" s="186">
        <v>112746</v>
      </c>
      <c r="C4" s="1"/>
      <c r="D4" s="1"/>
    </row>
    <row r="5" spans="1:4" ht="20">
      <c r="A5" s="188" t="s">
        <v>29</v>
      </c>
      <c r="B5" s="189">
        <v>530732</v>
      </c>
      <c r="C5" s="1"/>
      <c r="D5" s="1"/>
    </row>
    <row r="6" spans="1:4" ht="20">
      <c r="A6" s="187" t="s">
        <v>51</v>
      </c>
      <c r="B6" s="186">
        <v>389</v>
      </c>
      <c r="C6" s="1"/>
      <c r="D6" s="1"/>
    </row>
    <row r="7" spans="1:4" ht="20">
      <c r="A7" s="188" t="s">
        <v>12</v>
      </c>
      <c r="B7" s="190">
        <v>663793</v>
      </c>
      <c r="C7" s="1"/>
      <c r="D7" s="1"/>
    </row>
    <row r="8" spans="1:4" ht="20">
      <c r="A8" s="185"/>
      <c r="B8" s="191"/>
      <c r="C8" s="1"/>
      <c r="D8" s="1"/>
    </row>
    <row r="9" spans="1:4" ht="20">
      <c r="A9" s="192" t="s">
        <v>118</v>
      </c>
      <c r="B9" s="193">
        <v>28265</v>
      </c>
      <c r="C9" s="1"/>
      <c r="D9" s="1"/>
    </row>
    <row r="10" spans="1:4" ht="20">
      <c r="A10" s="187" t="s">
        <v>83</v>
      </c>
      <c r="B10" s="193">
        <v>5095</v>
      </c>
      <c r="C10" s="1"/>
      <c r="D10" s="1"/>
    </row>
    <row r="11" spans="1:4" ht="40">
      <c r="A11" s="187" t="s">
        <v>84</v>
      </c>
      <c r="B11" s="193">
        <v>8</v>
      </c>
      <c r="C11" s="1"/>
      <c r="D11" s="1"/>
    </row>
    <row r="12" spans="1:4" ht="20">
      <c r="A12" s="187" t="s">
        <v>85</v>
      </c>
      <c r="B12" s="193">
        <v>851</v>
      </c>
      <c r="C12" s="1"/>
      <c r="D12" s="1"/>
    </row>
    <row r="13" spans="1:4" ht="20">
      <c r="A13" s="188" t="s">
        <v>86</v>
      </c>
      <c r="B13" s="189">
        <v>34218</v>
      </c>
      <c r="C13" s="1"/>
      <c r="D13" s="1"/>
    </row>
    <row r="14" spans="1:4" ht="17">
      <c r="A14" s="90" t="s">
        <v>176</v>
      </c>
      <c r="B14" s="134">
        <f>B5+B6+B9+B10+B11+B12</f>
        <v>565340</v>
      </c>
      <c r="C14" s="1"/>
      <c r="D14" s="1"/>
    </row>
    <row r="15" spans="1:4" ht="17">
      <c r="A15" s="90" t="s">
        <v>177</v>
      </c>
      <c r="B15" s="134">
        <f>B2+B3+B4</f>
        <v>132672</v>
      </c>
      <c r="C15" s="1"/>
      <c r="D15" s="1"/>
    </row>
    <row r="16" spans="1:4" ht="21" thickBot="1">
      <c r="A16" s="195" t="s">
        <v>167</v>
      </c>
      <c r="B16" s="196">
        <f>B14+B15</f>
        <v>698012</v>
      </c>
      <c r="C16" s="1"/>
      <c r="D16" s="1"/>
    </row>
    <row r="17" spans="1:4">
      <c r="A17" s="19"/>
      <c r="B17" s="27"/>
      <c r="C17" s="1"/>
      <c r="D17" s="1"/>
    </row>
    <row r="18" spans="1:4">
      <c r="A18" s="181" t="s">
        <v>223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TASSI SINDACALIZZAZIONE</vt:lpstr>
      <vt:lpstr>DATI GEN DI COMPARTO</vt:lpstr>
      <vt:lpstr>FUNZIONI CENTRALI</vt:lpstr>
      <vt:lpstr>NON CONTRATTUALIZZATI</vt:lpstr>
      <vt:lpstr>SICUREZ DIFESA </vt:lpstr>
      <vt:lpstr>FUNZIONI LOCALI</vt:lpstr>
      <vt:lpstr>REGIONI STAT SPECIALE</vt:lpstr>
      <vt:lpstr>ISTR E RICERCA</vt:lpstr>
      <vt:lpstr>SANITA</vt:lpstr>
      <vt:lpstr>ENTI ISTAT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roger rabbit</cp:lastModifiedBy>
  <cp:lastPrinted>2017-01-13T15:10:21Z</cp:lastPrinted>
  <dcterms:created xsi:type="dcterms:W3CDTF">2016-11-16T11:36:38Z</dcterms:created>
  <dcterms:modified xsi:type="dcterms:W3CDTF">2017-01-13T15:11:11Z</dcterms:modified>
</cp:coreProperties>
</file>