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Quadro gen analitico" sheetId="3" r:id="rId1"/>
    <sheet name="Stabili e Precari" sheetId="4" r:id="rId2"/>
    <sheet name="Distribuzione di genere" sheetId="5" r:id="rId3"/>
  </sheets>
  <calcPr calcId="125725"/>
</workbook>
</file>

<file path=xl/calcChain.xml><?xml version="1.0" encoding="utf-8"?>
<calcChain xmlns="http://schemas.openxmlformats.org/spreadsheetml/2006/main">
  <c r="AA33" i="4"/>
  <c r="Z33"/>
  <c r="Q4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W4"/>
  <c r="E34" i="5"/>
  <c r="F34"/>
  <c r="O31" i="4"/>
  <c r="N31"/>
  <c r="O29"/>
  <c r="N29"/>
  <c r="O28"/>
  <c r="N28"/>
  <c r="O27"/>
  <c r="N27"/>
  <c r="O26"/>
  <c r="N26"/>
  <c r="O25"/>
  <c r="N25"/>
  <c r="O24"/>
  <c r="N24"/>
  <c r="O21"/>
  <c r="N21"/>
  <c r="O20"/>
  <c r="N20"/>
  <c r="O19"/>
  <c r="N19"/>
  <c r="O17"/>
  <c r="N17"/>
  <c r="O16"/>
  <c r="N16"/>
  <c r="O15"/>
  <c r="N15"/>
  <c r="O14"/>
  <c r="N14"/>
  <c r="O13"/>
  <c r="N13"/>
  <c r="O11"/>
  <c r="N11"/>
  <c r="O10"/>
  <c r="N10"/>
  <c r="O9"/>
  <c r="N9"/>
  <c r="O8"/>
  <c r="N8"/>
  <c r="O7"/>
  <c r="N7"/>
  <c r="O6"/>
  <c r="N6"/>
  <c r="U31"/>
  <c r="I31"/>
  <c r="I29"/>
  <c r="I28"/>
  <c r="I27"/>
  <c r="I26"/>
  <c r="I25"/>
  <c r="I24"/>
  <c r="I21"/>
  <c r="I20"/>
  <c r="I19"/>
  <c r="I17"/>
  <c r="I16"/>
  <c r="I15"/>
  <c r="I14"/>
  <c r="I13"/>
  <c r="I11"/>
  <c r="I10"/>
  <c r="I9"/>
  <c r="I8"/>
  <c r="I7"/>
  <c r="I6"/>
  <c r="H31"/>
  <c r="H29"/>
  <c r="H28"/>
  <c r="H27"/>
  <c r="H26"/>
  <c r="U26" s="1"/>
  <c r="H25"/>
  <c r="H24"/>
  <c r="U24" s="1"/>
  <c r="H21"/>
  <c r="H20"/>
  <c r="U20" s="1"/>
  <c r="H19"/>
  <c r="H17"/>
  <c r="U17" s="1"/>
  <c r="H16"/>
  <c r="H15"/>
  <c r="U15" s="1"/>
  <c r="H14"/>
  <c r="H13"/>
  <c r="U13" s="1"/>
  <c r="H11"/>
  <c r="H10"/>
  <c r="U10" s="1"/>
  <c r="H9"/>
  <c r="H8"/>
  <c r="U8" s="1"/>
  <c r="H7"/>
  <c r="H6"/>
  <c r="U6" s="1"/>
  <c r="I18" i="3"/>
  <c r="G23" i="4"/>
  <c r="F23"/>
  <c r="E23"/>
  <c r="I23" s="1"/>
  <c r="D23"/>
  <c r="H23" s="1"/>
  <c r="M23"/>
  <c r="L23"/>
  <c r="K23"/>
  <c r="O23" s="1"/>
  <c r="J23"/>
  <c r="N23" s="1"/>
  <c r="C23"/>
  <c r="B23"/>
  <c r="G18"/>
  <c r="F18"/>
  <c r="E18"/>
  <c r="I18" s="1"/>
  <c r="D18"/>
  <c r="H18" s="1"/>
  <c r="M18"/>
  <c r="L18"/>
  <c r="K18"/>
  <c r="O18" s="1"/>
  <c r="J18"/>
  <c r="N18" s="1"/>
  <c r="C18"/>
  <c r="B18"/>
  <c r="G12"/>
  <c r="F12"/>
  <c r="E12"/>
  <c r="I12" s="1"/>
  <c r="D12"/>
  <c r="H12" s="1"/>
  <c r="M12"/>
  <c r="L12"/>
  <c r="K12"/>
  <c r="O12" s="1"/>
  <c r="J12"/>
  <c r="N12" s="1"/>
  <c r="C12"/>
  <c r="B12"/>
  <c r="G5"/>
  <c r="G30" s="1"/>
  <c r="G32" s="1"/>
  <c r="F5"/>
  <c r="F30" s="1"/>
  <c r="F32" s="1"/>
  <c r="E5"/>
  <c r="E30" s="1"/>
  <c r="I30" s="1"/>
  <c r="I32" s="1"/>
  <c r="D5"/>
  <c r="D30" s="1"/>
  <c r="H30" s="1"/>
  <c r="M5"/>
  <c r="M30" s="1"/>
  <c r="M32" s="1"/>
  <c r="L5"/>
  <c r="L30" s="1"/>
  <c r="L32" s="1"/>
  <c r="K5"/>
  <c r="K30" s="1"/>
  <c r="K32" s="1"/>
  <c r="J5"/>
  <c r="J30" s="1"/>
  <c r="J32" s="1"/>
  <c r="C5"/>
  <c r="C30" s="1"/>
  <c r="C32" s="1"/>
  <c r="B5"/>
  <c r="B30" s="1"/>
  <c r="B32" s="1"/>
  <c r="K18" i="3"/>
  <c r="J18"/>
  <c r="H18"/>
  <c r="G18"/>
  <c r="F18"/>
  <c r="E18"/>
  <c r="D18"/>
  <c r="C18"/>
  <c r="B18"/>
  <c r="K12"/>
  <c r="J12"/>
  <c r="I12"/>
  <c r="H12"/>
  <c r="G12"/>
  <c r="F12"/>
  <c r="E12"/>
  <c r="D12"/>
  <c r="C12"/>
  <c r="B12"/>
  <c r="K5"/>
  <c r="J5"/>
  <c r="I5"/>
  <c r="H5"/>
  <c r="G5"/>
  <c r="F5"/>
  <c r="E5"/>
  <c r="D5"/>
  <c r="C5"/>
  <c r="B5"/>
  <c r="K22"/>
  <c r="J22"/>
  <c r="I22"/>
  <c r="H22"/>
  <c r="G22"/>
  <c r="F22"/>
  <c r="E22"/>
  <c r="D22"/>
  <c r="C22"/>
  <c r="B22"/>
  <c r="M21"/>
  <c r="O21"/>
  <c r="P21"/>
  <c r="M16"/>
  <c r="O16"/>
  <c r="P16"/>
  <c r="P19"/>
  <c r="P20"/>
  <c r="P27"/>
  <c r="P29"/>
  <c r="P28"/>
  <c r="P26"/>
  <c r="P25"/>
  <c r="P24"/>
  <c r="P17"/>
  <c r="P13"/>
  <c r="P14"/>
  <c r="P15"/>
  <c r="P11"/>
  <c r="P10"/>
  <c r="P6"/>
  <c r="P7"/>
  <c r="P8"/>
  <c r="P9"/>
  <c r="O19"/>
  <c r="O20"/>
  <c r="O27"/>
  <c r="O29"/>
  <c r="O28"/>
  <c r="O26"/>
  <c r="O25"/>
  <c r="O24"/>
  <c r="O17"/>
  <c r="O13"/>
  <c r="O14"/>
  <c r="O15"/>
  <c r="O11"/>
  <c r="O10"/>
  <c r="O6"/>
  <c r="O7"/>
  <c r="O8"/>
  <c r="O9"/>
  <c r="M19"/>
  <c r="M20"/>
  <c r="M27"/>
  <c r="M29"/>
  <c r="M28"/>
  <c r="M26"/>
  <c r="M25"/>
  <c r="M24"/>
  <c r="M17"/>
  <c r="M13"/>
  <c r="M14"/>
  <c r="M15"/>
  <c r="M11"/>
  <c r="M10"/>
  <c r="M6"/>
  <c r="M7"/>
  <c r="M8"/>
  <c r="M9"/>
  <c r="K23"/>
  <c r="J23"/>
  <c r="I23"/>
  <c r="H23"/>
  <c r="I30"/>
  <c r="I32" s="1"/>
  <c r="C23"/>
  <c r="C30" s="1"/>
  <c r="C32" s="1"/>
  <c r="B23"/>
  <c r="B30"/>
  <c r="B32" s="1"/>
  <c r="G23"/>
  <c r="F23"/>
  <c r="E23"/>
  <c r="D23"/>
  <c r="S12" i="4" l="1"/>
  <c r="S18"/>
  <c r="S23"/>
  <c r="S6"/>
  <c r="W6" s="1"/>
  <c r="S7"/>
  <c r="S8"/>
  <c r="W8" s="1"/>
  <c r="S9"/>
  <c r="S10"/>
  <c r="W10" s="1"/>
  <c r="S11"/>
  <c r="S13"/>
  <c r="W13" s="1"/>
  <c r="S14"/>
  <c r="S15"/>
  <c r="W15" s="1"/>
  <c r="S16"/>
  <c r="S17"/>
  <c r="W17" s="1"/>
  <c r="S19"/>
  <c r="S20"/>
  <c r="W20" s="1"/>
  <c r="S21"/>
  <c r="S24"/>
  <c r="W24" s="1"/>
  <c r="S25"/>
  <c r="S26"/>
  <c r="W26" s="1"/>
  <c r="S27"/>
  <c r="S28"/>
  <c r="S29"/>
  <c r="S31"/>
  <c r="W31" s="1"/>
  <c r="U28"/>
  <c r="H32"/>
  <c r="U7"/>
  <c r="U9"/>
  <c r="U11"/>
  <c r="U14"/>
  <c r="U16"/>
  <c r="U19"/>
  <c r="U21"/>
  <c r="U25"/>
  <c r="U27"/>
  <c r="U29"/>
  <c r="N5"/>
  <c r="S5" s="1"/>
  <c r="N30"/>
  <c r="D32"/>
  <c r="O5"/>
  <c r="O30"/>
  <c r="O32" s="1"/>
  <c r="E32"/>
  <c r="H5"/>
  <c r="I5"/>
  <c r="U18"/>
  <c r="B22"/>
  <c r="J22"/>
  <c r="L22"/>
  <c r="D22"/>
  <c r="F22"/>
  <c r="C22"/>
  <c r="K22"/>
  <c r="M22"/>
  <c r="E22"/>
  <c r="G22"/>
  <c r="M5" i="3"/>
  <c r="M18"/>
  <c r="O5"/>
  <c r="O18"/>
  <c r="P5"/>
  <c r="P18"/>
  <c r="M12"/>
  <c r="O12"/>
  <c r="P12"/>
  <c r="P23"/>
  <c r="O23"/>
  <c r="M23"/>
  <c r="H30"/>
  <c r="H32" s="1"/>
  <c r="K30"/>
  <c r="K32" s="1"/>
  <c r="J30"/>
  <c r="J32" s="1"/>
  <c r="F30"/>
  <c r="F32" s="1"/>
  <c r="D30"/>
  <c r="D32" s="1"/>
  <c r="G30"/>
  <c r="G32" s="1"/>
  <c r="E30"/>
  <c r="E32" s="1"/>
  <c r="W29" i="4" l="1"/>
  <c r="W27"/>
  <c r="W25"/>
  <c r="W21"/>
  <c r="W19"/>
  <c r="W16"/>
  <c r="W14"/>
  <c r="W11"/>
  <c r="W9"/>
  <c r="W7"/>
  <c r="W12"/>
  <c r="W28"/>
  <c r="W18"/>
  <c r="S30"/>
  <c r="U12"/>
  <c r="U5"/>
  <c r="U22" s="1"/>
  <c r="H22"/>
  <c r="N22"/>
  <c r="U23"/>
  <c r="W23" s="1"/>
  <c r="N32"/>
  <c r="S32" s="1"/>
  <c r="I22"/>
  <c r="O22"/>
  <c r="P22" i="3"/>
  <c r="O22"/>
  <c r="M22"/>
  <c r="P30"/>
  <c r="P32" s="1"/>
  <c r="O30"/>
  <c r="O32" s="1"/>
  <c r="M30"/>
  <c r="M32" s="1"/>
  <c r="W5" i="4" l="1"/>
  <c r="W30"/>
  <c r="U30"/>
  <c r="U32" s="1"/>
  <c r="W32" s="1"/>
  <c r="S22"/>
  <c r="W22" s="1"/>
</calcChain>
</file>

<file path=xl/sharedStrings.xml><?xml version="1.0" encoding="utf-8"?>
<sst xmlns="http://schemas.openxmlformats.org/spreadsheetml/2006/main" count="146" uniqueCount="53">
  <si>
    <t>Part Time fino al 50% </t>
  </si>
  <si>
    <t>Part Time superiore al 50% </t>
  </si>
  <si>
    <t>Uomini</t>
  </si>
  <si>
    <t>Donne</t>
  </si>
  <si>
    <t>TOTALE</t>
  </si>
  <si>
    <t>Distribuzione di genere</t>
  </si>
  <si>
    <t>DIRIGENTI SCOLASTICI</t>
  </si>
  <si>
    <t xml:space="preserve">CUOCO/INFERMIERE/GUARDAROBIERE </t>
  </si>
  <si>
    <t xml:space="preserve">COLLABORATORE SCOLASTICO DEI SERVIZI/ADDETTO AZIENDE AGRARIE </t>
  </si>
  <si>
    <t xml:space="preserve">DOCENTI DI RELIGIONE </t>
  </si>
  <si>
    <t>Tempo Pieno  a tempo indeterminato</t>
  </si>
  <si>
    <t>Tempo Pieno  a tempo determinato annuale</t>
  </si>
  <si>
    <t>Tempo Pieno  a tempo determinato fino al term att didatt</t>
  </si>
  <si>
    <t xml:space="preserve"> INSEGNANTI </t>
  </si>
  <si>
    <t xml:space="preserve"> INSEGNANTI DI SOSTEGNO </t>
  </si>
  <si>
    <t xml:space="preserve"> PERSONALE A.T.A. </t>
  </si>
  <si>
    <t>PERSONALE DEL COMPARTO SCUOLA</t>
  </si>
  <si>
    <t>TOTALE INSEGNANTI</t>
  </si>
  <si>
    <t xml:space="preserve">   Insegnanti di SCUOLA MATERNA </t>
  </si>
  <si>
    <t xml:space="preserve">   Insegnanti di  SC. ELEMENTARE ed EQUIP. </t>
  </si>
  <si>
    <t xml:space="preserve">  Docenti di SCUOLA MEDIA ed EQUIP. </t>
  </si>
  <si>
    <t xml:space="preserve">   Docenti laur. di  IST. SECOND  II GRADO </t>
  </si>
  <si>
    <t>  Insegnati dipl.  IST. SEC. II GRADO</t>
  </si>
  <si>
    <t>Personale educativo</t>
  </si>
  <si>
    <t xml:space="preserve">Docenti dipl. SOST. SCUOLA MATERNA </t>
  </si>
  <si>
    <t>Docenti dipl. SOST. SCUOLA ELEMENTARE</t>
  </si>
  <si>
    <t xml:space="preserve">  Docenti laur. SOST. SCUOLA MEDIA </t>
  </si>
  <si>
    <t xml:space="preserve">Docenti laur. SOST. IST.SEC. II GRADO </t>
  </si>
  <si>
    <t xml:space="preserve">Docenti dipl. SOST. IST. SEC. II GRADO </t>
  </si>
  <si>
    <t xml:space="preserve">  SCUOLA MEDIA </t>
  </si>
  <si>
    <t xml:space="preserve">SCUOLA SECONDARIA </t>
  </si>
  <si>
    <t xml:space="preserve">SCUOLA ELEMENTARE  E MATERNA </t>
  </si>
  <si>
    <t xml:space="preserve">  DIRETTORI SERVIZI GEN. ED AMM. </t>
  </si>
  <si>
    <t>  ASSISTENTI AMMINISTRATIVI</t>
  </si>
  <si>
    <t xml:space="preserve">   ASSISTENTI TECNICI </t>
  </si>
  <si>
    <t xml:space="preserve">  COLLABORATORI SCOLASTICI </t>
  </si>
  <si>
    <t>DIRIGENTI SCUOLA</t>
  </si>
  <si>
    <t>TOTALE GENERALE SCUOLA STATALE</t>
  </si>
  <si>
    <t>Part Time a tempo indeterminato</t>
  </si>
  <si>
    <r>
      <rPr>
        <b/>
        <sz val="10"/>
        <color theme="1"/>
        <rFont val="Trebuchet MS"/>
        <family val="2"/>
      </rPr>
      <t xml:space="preserve">PRECARI - </t>
    </r>
    <r>
      <rPr>
        <sz val="10"/>
        <color theme="1"/>
        <rFont val="Trebuchet MS"/>
        <family val="2"/>
      </rPr>
      <t>Tempo Pieno  a tempo determinato</t>
    </r>
  </si>
  <si>
    <t>PERSONALE STABILE E PRECARIO</t>
  </si>
  <si>
    <t>UOMINI</t>
  </si>
  <si>
    <t>DONNE</t>
  </si>
  <si>
    <t xml:space="preserve">COLLAB. SCOLAST. DEI SERVIZI/ADDETTO AZIENDE AGRARIE </t>
  </si>
  <si>
    <t xml:space="preserve"> % PRECARI </t>
  </si>
  <si>
    <t>TOTALE SCUOLA</t>
  </si>
  <si>
    <t>Fonte: Ragioneria generale dello Stato - Conto annuale 2012</t>
  </si>
  <si>
    <t>LAVORO STABILE E LAVORO PRECARIO NELLA SCUOLA STATALE NEL 2011</t>
  </si>
  <si>
    <t>PRECARI</t>
  </si>
  <si>
    <t xml:space="preserve">STABILI </t>
  </si>
  <si>
    <t>DISTRIBUZIONE DI GENERE NELLA SCUOLA STATALE NEL 2011</t>
  </si>
  <si>
    <t xml:space="preserve"> STABILI</t>
  </si>
  <si>
    <t>PERSONALE DIPENDENDENTE DI SCUOLA STATALE NEL 2011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</si>
</sst>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i/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i/>
      <sz val="10"/>
      <color theme="1"/>
      <name val="Trebuchet MS"/>
      <family val="2"/>
    </font>
    <font>
      <sz val="9"/>
      <color theme="1"/>
      <name val="Trebuchet MS"/>
      <family val="2"/>
    </font>
    <font>
      <i/>
      <sz val="9"/>
      <color theme="1"/>
      <name val="Trebuchet MS"/>
      <family val="2"/>
    </font>
    <font>
      <b/>
      <u/>
      <sz val="10"/>
      <color theme="1"/>
      <name val="Trebuchet MS"/>
      <family val="2"/>
    </font>
    <font>
      <i/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Fill="1"/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3" fontId="1" fillId="0" borderId="0" xfId="0" applyNumberFormat="1" applyFont="1" applyFill="1" applyAlignment="1">
      <alignment vertical="center"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3" fontId="2" fillId="4" borderId="3" xfId="0" applyNumberFormat="1" applyFont="1" applyFill="1" applyBorder="1" applyAlignment="1">
      <alignment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vertical="center" wrapText="1"/>
    </xf>
    <xf numFmtId="3" fontId="1" fillId="3" borderId="3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4" fillId="0" borderId="0" xfId="0" applyNumberFormat="1" applyFont="1" applyFill="1"/>
    <xf numFmtId="0" fontId="4" fillId="0" borderId="0" xfId="0" applyFont="1" applyFill="1"/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9" fillId="0" borderId="0" xfId="0" applyFont="1" applyFill="1"/>
    <xf numFmtId="3" fontId="5" fillId="6" borderId="3" xfId="0" applyNumberFormat="1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 wrapText="1"/>
    </xf>
    <xf numFmtId="3" fontId="1" fillId="3" borderId="8" xfId="0" applyNumberFormat="1" applyFont="1" applyFill="1" applyBorder="1" applyAlignment="1">
      <alignment vertical="center" wrapText="1"/>
    </xf>
    <xf numFmtId="3" fontId="1" fillId="3" borderId="9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3" fontId="1" fillId="9" borderId="1" xfId="0" applyNumberFormat="1" applyFont="1" applyFill="1" applyBorder="1" applyAlignment="1">
      <alignment vertical="center" wrapText="1"/>
    </xf>
    <xf numFmtId="3" fontId="1" fillId="9" borderId="9" xfId="0" applyNumberFormat="1" applyFont="1" applyFill="1" applyBorder="1" applyAlignment="1">
      <alignment vertical="center" wrapText="1"/>
    </xf>
    <xf numFmtId="3" fontId="1" fillId="10" borderId="3" xfId="0" applyNumberFormat="1" applyFont="1" applyFill="1" applyBorder="1" applyAlignment="1">
      <alignment vertical="center" wrapText="1"/>
    </xf>
    <xf numFmtId="3" fontId="1" fillId="10" borderId="8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right" wrapText="1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/>
    <xf numFmtId="0" fontId="9" fillId="10" borderId="0" xfId="0" applyFont="1" applyFill="1" applyAlignment="1">
      <alignment horizontal="center" vertical="center"/>
    </xf>
    <xf numFmtId="10" fontId="9" fillId="10" borderId="0" xfId="0" applyNumberFormat="1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10" fontId="9" fillId="9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vertical="center" wrapText="1"/>
    </xf>
    <xf numFmtId="164" fontId="5" fillId="6" borderId="2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vertical="center" wrapText="1"/>
    </xf>
    <xf numFmtId="164" fontId="1" fillId="3" borderId="5" xfId="0" applyNumberFormat="1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0" fillId="8" borderId="1" xfId="0" applyNumberFormat="1" applyFill="1" applyBorder="1"/>
    <xf numFmtId="3" fontId="9" fillId="8" borderId="1" xfId="0" applyNumberFormat="1" applyFont="1" applyFill="1" applyBorder="1"/>
    <xf numFmtId="3" fontId="0" fillId="8" borderId="1" xfId="0" applyNumberForma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3" fontId="0" fillId="0" borderId="0" xfId="0" applyNumberFormat="1" applyFill="1"/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pieChart>
        <c:varyColors val="1"/>
        <c:ser>
          <c:idx val="0"/>
          <c:order val="0"/>
          <c:explosion val="25"/>
          <c:dLbls>
            <c:numFmt formatCode="0.0%" sourceLinked="0"/>
            <c:showPercent val="1"/>
            <c:showLeaderLines val="1"/>
          </c:dLbls>
          <c:cat>
            <c:strRef>
              <c:f>'Stabili e Precari'!$Z$32:$AA$32</c:f>
              <c:strCache>
                <c:ptCount val="2"/>
                <c:pt idx="0">
                  <c:v>STABILI </c:v>
                </c:pt>
                <c:pt idx="1">
                  <c:v>PRECARI</c:v>
                </c:pt>
              </c:strCache>
            </c:strRef>
          </c:cat>
          <c:val>
            <c:numRef>
              <c:f>'Stabili e Precari'!$Z$33:$AA$33</c:f>
              <c:numCache>
                <c:formatCode>0.0%</c:formatCode>
                <c:ptCount val="2"/>
                <c:pt idx="0">
                  <c:v>0.86862438983877011</c:v>
                </c:pt>
                <c:pt idx="1">
                  <c:v>0.13137561016122989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>
        <c:manualLayout>
          <c:xMode val="edge"/>
          <c:yMode val="edge"/>
          <c:x val="0.26047659667541556"/>
          <c:y val="2.7777777777777776E-2"/>
          <c:w val="0.44293547681539808"/>
          <c:h val="0.17630978419364246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/>
              <c:showVal val="1"/>
            </c:dLbl>
            <c:dLbl>
              <c:idx val="1"/>
              <c:layout/>
              <c:showVal val="1"/>
            </c:dLbl>
            <c:delete val="1"/>
            <c:txPr>
              <a:bodyPr/>
              <a:lstStyle/>
              <a:p>
                <a:pPr>
                  <a:defRPr sz="1080" b="1" u="none" baseline="0"/>
                </a:pPr>
                <a:endParaRPr lang="it-IT"/>
              </a:p>
            </c:txPr>
          </c:dLbls>
          <c:cat>
            <c:strRef>
              <c:f>'Distribuzione di genere'!$E$33:$F$33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'Distribuzione di genere'!$E$34:$F$34</c:f>
              <c:numCache>
                <c:formatCode>0.00%</c:formatCode>
                <c:ptCount val="2"/>
                <c:pt idx="0">
                  <c:v>0.21255807469352284</c:v>
                </c:pt>
                <c:pt idx="1">
                  <c:v>0.78744192530647716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161925</xdr:colOff>
      <xdr:row>10</xdr:row>
      <xdr:rowOff>38100</xdr:rowOff>
    </xdr:from>
    <xdr:to>
      <xdr:col>30</xdr:col>
      <xdr:colOff>466725</xdr:colOff>
      <xdr:row>23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9</xdr:row>
      <xdr:rowOff>0</xdr:rowOff>
    </xdr:from>
    <xdr:to>
      <xdr:col>13</xdr:col>
      <xdr:colOff>485775</xdr:colOff>
      <xdr:row>21</xdr:row>
      <xdr:rowOff>142875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abSelected="1" workbookViewId="0">
      <selection activeCell="E4" sqref="E4"/>
    </sheetView>
  </sheetViews>
  <sheetFormatPr defaultRowHeight="15"/>
  <cols>
    <col min="1" max="1" width="35.28515625" style="1" customWidth="1"/>
    <col min="2" max="3" width="9.140625" style="1"/>
    <col min="4" max="5" width="9.28515625" style="1" bestFit="1" customWidth="1"/>
    <col min="6" max="11" width="9.140625" style="1"/>
    <col min="12" max="12" width="2.5703125" style="1" customWidth="1"/>
    <col min="13" max="13" width="10.7109375" style="1" customWidth="1"/>
    <col min="14" max="14" width="2.42578125" style="1" customWidth="1"/>
    <col min="15" max="16384" width="9.140625" style="1"/>
  </cols>
  <sheetData>
    <row r="1" spans="1:16" s="76" customFormat="1" ht="37.5" customHeight="1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48" customHeight="1">
      <c r="A2" s="35"/>
      <c r="B2" s="109" t="s">
        <v>10</v>
      </c>
      <c r="C2" s="110"/>
      <c r="D2" s="113" t="s">
        <v>11</v>
      </c>
      <c r="E2" s="114"/>
      <c r="F2" s="113" t="s">
        <v>12</v>
      </c>
      <c r="G2" s="114"/>
      <c r="H2" s="111" t="s">
        <v>0</v>
      </c>
      <c r="I2" s="112"/>
      <c r="J2" s="111" t="s">
        <v>1</v>
      </c>
      <c r="K2" s="112"/>
      <c r="L2" s="9"/>
      <c r="M2" s="107" t="s">
        <v>4</v>
      </c>
      <c r="N2" s="46"/>
      <c r="O2" s="105" t="s">
        <v>5</v>
      </c>
      <c r="P2" s="106"/>
    </row>
    <row r="3" spans="1:16" ht="17.25" customHeight="1">
      <c r="A3" s="36"/>
      <c r="B3" s="7" t="s">
        <v>2</v>
      </c>
      <c r="C3" s="8" t="s">
        <v>3</v>
      </c>
      <c r="D3" s="7" t="s">
        <v>2</v>
      </c>
      <c r="E3" s="8" t="s">
        <v>3</v>
      </c>
      <c r="F3" s="7" t="s">
        <v>2</v>
      </c>
      <c r="G3" s="8" t="s">
        <v>3</v>
      </c>
      <c r="H3" s="7" t="s">
        <v>2</v>
      </c>
      <c r="I3" s="8" t="s">
        <v>3</v>
      </c>
      <c r="J3" s="7" t="s">
        <v>2</v>
      </c>
      <c r="K3" s="8" t="s">
        <v>3</v>
      </c>
      <c r="L3" s="9"/>
      <c r="M3" s="108"/>
      <c r="N3" s="46"/>
      <c r="O3" s="7" t="s">
        <v>2</v>
      </c>
      <c r="P3" s="8" t="s">
        <v>3</v>
      </c>
    </row>
    <row r="4" spans="1:16" ht="18.75" customHeight="1">
      <c r="A4" s="37" t="s">
        <v>6</v>
      </c>
      <c r="B4" s="12">
        <v>3707</v>
      </c>
      <c r="C4" s="13">
        <v>4284</v>
      </c>
      <c r="D4" s="12"/>
      <c r="E4" s="13"/>
      <c r="F4" s="12"/>
      <c r="G4" s="13"/>
      <c r="H4" s="14"/>
      <c r="I4" s="15"/>
      <c r="J4" s="14"/>
      <c r="K4" s="15"/>
      <c r="L4" s="3"/>
      <c r="M4" s="18">
        <v>7991</v>
      </c>
      <c r="N4" s="5"/>
      <c r="O4" s="12">
        <v>3707</v>
      </c>
      <c r="P4" s="13">
        <v>4284</v>
      </c>
    </row>
    <row r="5" spans="1:16" s="27" customFormat="1" ht="19.5" customHeight="1">
      <c r="A5" s="38" t="s">
        <v>13</v>
      </c>
      <c r="B5" s="50">
        <f>SUM(B6:B11)</f>
        <v>102934</v>
      </c>
      <c r="C5" s="51">
        <f>SUM(C6:C11)</f>
        <v>488284</v>
      </c>
      <c r="D5" s="50">
        <f t="shared" ref="D5:K5" si="0">SUM(D6:D11)</f>
        <v>2786</v>
      </c>
      <c r="E5" s="51">
        <f t="shared" si="0"/>
        <v>8796</v>
      </c>
      <c r="F5" s="50">
        <f t="shared" si="0"/>
        <v>14658</v>
      </c>
      <c r="G5" s="51">
        <f t="shared" si="0"/>
        <v>43546</v>
      </c>
      <c r="H5" s="50">
        <f t="shared" si="0"/>
        <v>1620</v>
      </c>
      <c r="I5" s="51">
        <f t="shared" si="0"/>
        <v>0</v>
      </c>
      <c r="J5" s="50">
        <f t="shared" si="0"/>
        <v>2190</v>
      </c>
      <c r="K5" s="51">
        <f t="shared" si="0"/>
        <v>10072</v>
      </c>
      <c r="L5" s="52"/>
      <c r="M5" s="53">
        <f>SUM(M6:M11)</f>
        <v>674886</v>
      </c>
      <c r="N5" s="54"/>
      <c r="O5" s="50">
        <f t="shared" ref="O5:P5" si="1">SUM(O6:O11)</f>
        <v>124188</v>
      </c>
      <c r="P5" s="51">
        <f t="shared" si="1"/>
        <v>550698</v>
      </c>
    </row>
    <row r="6" spans="1:16" ht="25.5" customHeight="1">
      <c r="A6" s="39" t="s">
        <v>18</v>
      </c>
      <c r="B6" s="14">
        <v>499</v>
      </c>
      <c r="C6" s="13">
        <v>79938</v>
      </c>
      <c r="D6" s="14">
        <v>16</v>
      </c>
      <c r="E6" s="15">
        <v>989</v>
      </c>
      <c r="F6" s="14">
        <v>19</v>
      </c>
      <c r="G6" s="13">
        <v>2360</v>
      </c>
      <c r="H6" s="14"/>
      <c r="I6" s="15"/>
      <c r="J6" s="14">
        <v>2</v>
      </c>
      <c r="K6" s="15">
        <v>833</v>
      </c>
      <c r="L6" s="3"/>
      <c r="M6" s="18">
        <f>SUM(B6:K6)</f>
        <v>84656</v>
      </c>
      <c r="N6" s="5"/>
      <c r="O6" s="12">
        <f t="shared" ref="O6:P9" si="2">B6+D6+F6+H6+J6</f>
        <v>536</v>
      </c>
      <c r="P6" s="13">
        <f t="shared" si="2"/>
        <v>84120</v>
      </c>
    </row>
    <row r="7" spans="1:16" ht="25.5" customHeight="1">
      <c r="A7" s="39" t="s">
        <v>19</v>
      </c>
      <c r="B7" s="12">
        <v>7267</v>
      </c>
      <c r="C7" s="13">
        <v>190584</v>
      </c>
      <c r="D7" s="14">
        <v>150</v>
      </c>
      <c r="E7" s="13">
        <v>1689</v>
      </c>
      <c r="F7" s="14">
        <v>419</v>
      </c>
      <c r="G7" s="13">
        <v>9338</v>
      </c>
      <c r="H7" s="14">
        <v>69</v>
      </c>
      <c r="I7" s="15"/>
      <c r="J7" s="14">
        <v>32</v>
      </c>
      <c r="K7" s="13">
        <v>2282</v>
      </c>
      <c r="L7" s="2"/>
      <c r="M7" s="18">
        <f>SUM(B7:K7)</f>
        <v>211830</v>
      </c>
      <c r="N7" s="5"/>
      <c r="O7" s="12">
        <f t="shared" si="2"/>
        <v>7937</v>
      </c>
      <c r="P7" s="13">
        <f t="shared" si="2"/>
        <v>203893</v>
      </c>
    </row>
    <row r="8" spans="1:16" ht="25.5" customHeight="1">
      <c r="A8" s="39" t="s">
        <v>20</v>
      </c>
      <c r="B8" s="12">
        <v>25125</v>
      </c>
      <c r="C8" s="13">
        <v>96628</v>
      </c>
      <c r="D8" s="12">
        <v>1579</v>
      </c>
      <c r="E8" s="13">
        <v>4645</v>
      </c>
      <c r="F8" s="12">
        <v>4543</v>
      </c>
      <c r="G8" s="13">
        <v>13733</v>
      </c>
      <c r="H8" s="14">
        <v>177</v>
      </c>
      <c r="I8" s="15"/>
      <c r="J8" s="14">
        <v>410</v>
      </c>
      <c r="K8" s="13">
        <v>2556</v>
      </c>
      <c r="L8" s="2"/>
      <c r="M8" s="18">
        <f>SUM(B8:K8)</f>
        <v>149396</v>
      </c>
      <c r="N8" s="5"/>
      <c r="O8" s="12">
        <f t="shared" si="2"/>
        <v>31834</v>
      </c>
      <c r="P8" s="13">
        <f t="shared" si="2"/>
        <v>117562</v>
      </c>
    </row>
    <row r="9" spans="1:16" ht="25.5" customHeight="1">
      <c r="A9" s="39" t="s">
        <v>21</v>
      </c>
      <c r="B9" s="12">
        <v>54944</v>
      </c>
      <c r="C9" s="13">
        <v>114692</v>
      </c>
      <c r="D9" s="14">
        <v>753</v>
      </c>
      <c r="E9" s="13">
        <v>1219</v>
      </c>
      <c r="F9" s="12">
        <v>7903</v>
      </c>
      <c r="G9" s="13">
        <v>15544</v>
      </c>
      <c r="H9" s="12">
        <v>1116</v>
      </c>
      <c r="I9" s="15"/>
      <c r="J9" s="12">
        <v>1548</v>
      </c>
      <c r="K9" s="13">
        <v>4235</v>
      </c>
      <c r="L9" s="2"/>
      <c r="M9" s="18">
        <f>SUM(B9:K9)</f>
        <v>201954</v>
      </c>
      <c r="N9" s="5"/>
      <c r="O9" s="12">
        <f t="shared" si="2"/>
        <v>66264</v>
      </c>
      <c r="P9" s="13">
        <f t="shared" si="2"/>
        <v>135690</v>
      </c>
    </row>
    <row r="10" spans="1:16" ht="25.5" customHeight="1">
      <c r="A10" s="39" t="s">
        <v>22</v>
      </c>
      <c r="B10" s="12">
        <v>13720</v>
      </c>
      <c r="C10" s="13">
        <v>5699</v>
      </c>
      <c r="D10" s="14">
        <v>207</v>
      </c>
      <c r="E10" s="15">
        <v>104</v>
      </c>
      <c r="F10" s="12">
        <v>1727</v>
      </c>
      <c r="G10" s="13">
        <v>2485</v>
      </c>
      <c r="H10" s="14">
        <v>243</v>
      </c>
      <c r="I10" s="15"/>
      <c r="J10" s="14">
        <v>192</v>
      </c>
      <c r="K10" s="15">
        <v>163</v>
      </c>
      <c r="L10" s="3"/>
      <c r="M10" s="18">
        <f t="shared" ref="M10:M11" si="3">SUM(B10:K10)</f>
        <v>24540</v>
      </c>
      <c r="N10" s="5"/>
      <c r="O10" s="12">
        <f t="shared" ref="O10:O11" si="4">B10+D10+F10+H10+J10</f>
        <v>16089</v>
      </c>
      <c r="P10" s="13">
        <f t="shared" ref="P10:P11" si="5">C10+E10+G10+I10+K10</f>
        <v>8451</v>
      </c>
    </row>
    <row r="11" spans="1:16" ht="25.5" customHeight="1">
      <c r="A11" s="39" t="s">
        <v>23</v>
      </c>
      <c r="B11" s="12">
        <v>1379</v>
      </c>
      <c r="C11" s="15">
        <v>743</v>
      </c>
      <c r="D11" s="14">
        <v>81</v>
      </c>
      <c r="E11" s="15">
        <v>150</v>
      </c>
      <c r="F11" s="14">
        <v>47</v>
      </c>
      <c r="G11" s="15">
        <v>86</v>
      </c>
      <c r="H11" s="14">
        <v>15</v>
      </c>
      <c r="I11" s="15"/>
      <c r="J11" s="14">
        <v>6</v>
      </c>
      <c r="K11" s="15">
        <v>3</v>
      </c>
      <c r="L11" s="3"/>
      <c r="M11" s="18">
        <f t="shared" si="3"/>
        <v>2510</v>
      </c>
      <c r="N11" s="5"/>
      <c r="O11" s="12">
        <f t="shared" si="4"/>
        <v>1528</v>
      </c>
      <c r="P11" s="13">
        <f t="shared" si="5"/>
        <v>982</v>
      </c>
    </row>
    <row r="12" spans="1:16" s="27" customFormat="1" ht="21" customHeight="1">
      <c r="A12" s="38" t="s">
        <v>14</v>
      </c>
      <c r="B12" s="50">
        <f>SUM(B13:B17)</f>
        <v>9855</v>
      </c>
      <c r="C12" s="51">
        <f>SUM(C13:C17)</f>
        <v>52109</v>
      </c>
      <c r="D12" s="50">
        <f t="shared" ref="D12:K12" si="6">SUM(D13:D17)</f>
        <v>125</v>
      </c>
      <c r="E12" s="51">
        <f t="shared" si="6"/>
        <v>599</v>
      </c>
      <c r="F12" s="50">
        <f t="shared" si="6"/>
        <v>5469</v>
      </c>
      <c r="G12" s="51">
        <f t="shared" si="6"/>
        <v>29688</v>
      </c>
      <c r="H12" s="50">
        <f t="shared" si="6"/>
        <v>50</v>
      </c>
      <c r="I12" s="51">
        <f t="shared" si="6"/>
        <v>0</v>
      </c>
      <c r="J12" s="50">
        <f t="shared" si="6"/>
        <v>23</v>
      </c>
      <c r="K12" s="51">
        <f t="shared" si="6"/>
        <v>343</v>
      </c>
      <c r="L12" s="52"/>
      <c r="M12" s="53">
        <f>SUM(M13:M17)</f>
        <v>98261</v>
      </c>
      <c r="N12" s="54"/>
      <c r="O12" s="50">
        <f t="shared" ref="O12:P12" si="7">SUM(O13:O17)</f>
        <v>15522</v>
      </c>
      <c r="P12" s="51">
        <f t="shared" si="7"/>
        <v>82739</v>
      </c>
    </row>
    <row r="13" spans="1:16" ht="18.75" customHeight="1">
      <c r="A13" s="39" t="s">
        <v>24</v>
      </c>
      <c r="B13" s="14">
        <v>81</v>
      </c>
      <c r="C13" s="13">
        <v>5235</v>
      </c>
      <c r="D13" s="14">
        <v>4</v>
      </c>
      <c r="E13" s="15">
        <v>143</v>
      </c>
      <c r="F13" s="14">
        <v>48</v>
      </c>
      <c r="G13" s="13">
        <v>3582</v>
      </c>
      <c r="H13" s="14"/>
      <c r="I13" s="15"/>
      <c r="J13" s="14"/>
      <c r="K13" s="15">
        <v>29</v>
      </c>
      <c r="L13" s="3"/>
      <c r="M13" s="18">
        <f>SUM(B13:K13)</f>
        <v>9122</v>
      </c>
      <c r="N13" s="5"/>
      <c r="O13" s="12">
        <f t="shared" ref="O13:P15" si="8">B13+D13+F13+H13+J13</f>
        <v>133</v>
      </c>
      <c r="P13" s="13">
        <f t="shared" si="8"/>
        <v>8989</v>
      </c>
    </row>
    <row r="14" spans="1:16" ht="18.75" customHeight="1">
      <c r="A14" s="39" t="s">
        <v>25</v>
      </c>
      <c r="B14" s="12">
        <v>1186</v>
      </c>
      <c r="C14" s="13">
        <v>22551</v>
      </c>
      <c r="D14" s="14">
        <v>10</v>
      </c>
      <c r="E14" s="15">
        <v>178</v>
      </c>
      <c r="F14" s="14">
        <v>674</v>
      </c>
      <c r="G14" s="13">
        <v>12029</v>
      </c>
      <c r="H14" s="14">
        <v>4</v>
      </c>
      <c r="I14" s="15"/>
      <c r="J14" s="14">
        <v>1</v>
      </c>
      <c r="K14" s="15">
        <v>160</v>
      </c>
      <c r="L14" s="3"/>
      <c r="M14" s="18">
        <f>SUM(B14:K14)</f>
        <v>36793</v>
      </c>
      <c r="N14" s="5"/>
      <c r="O14" s="12">
        <f t="shared" si="8"/>
        <v>1875</v>
      </c>
      <c r="P14" s="13">
        <f t="shared" si="8"/>
        <v>34918</v>
      </c>
    </row>
    <row r="15" spans="1:16" ht="18.75" customHeight="1">
      <c r="A15" s="39" t="s">
        <v>26</v>
      </c>
      <c r="B15" s="12">
        <v>5161</v>
      </c>
      <c r="C15" s="13">
        <v>14407</v>
      </c>
      <c r="D15" s="14">
        <v>99</v>
      </c>
      <c r="E15" s="15">
        <v>261</v>
      </c>
      <c r="F15" s="12">
        <v>2130</v>
      </c>
      <c r="G15" s="13">
        <v>6649</v>
      </c>
      <c r="H15" s="14">
        <v>29</v>
      </c>
      <c r="I15" s="15"/>
      <c r="J15" s="14">
        <v>12</v>
      </c>
      <c r="K15" s="15">
        <v>85</v>
      </c>
      <c r="L15" s="3"/>
      <c r="M15" s="18">
        <f>SUM(B15:K15)</f>
        <v>28833</v>
      </c>
      <c r="N15" s="5"/>
      <c r="O15" s="12">
        <f t="shared" si="8"/>
        <v>7431</v>
      </c>
      <c r="P15" s="13">
        <f t="shared" si="8"/>
        <v>21402</v>
      </c>
    </row>
    <row r="16" spans="1:16" ht="18.75" customHeight="1">
      <c r="A16" s="39" t="s">
        <v>27</v>
      </c>
      <c r="B16" s="12">
        <v>2669</v>
      </c>
      <c r="C16" s="13">
        <v>8719</v>
      </c>
      <c r="D16" s="14">
        <v>12</v>
      </c>
      <c r="E16" s="15">
        <v>16</v>
      </c>
      <c r="F16" s="12">
        <v>2409</v>
      </c>
      <c r="G16" s="13">
        <v>7156</v>
      </c>
      <c r="H16" s="14">
        <v>13</v>
      </c>
      <c r="I16" s="15"/>
      <c r="J16" s="14">
        <v>8</v>
      </c>
      <c r="K16" s="15">
        <v>57</v>
      </c>
      <c r="L16" s="3"/>
      <c r="M16" s="18">
        <f t="shared" ref="M16:M17" si="9">SUM(B16:K16)</f>
        <v>21059</v>
      </c>
      <c r="N16" s="5"/>
      <c r="O16" s="12">
        <f t="shared" ref="O16:O17" si="10">B16+D16+F16+H16+J16</f>
        <v>5111</v>
      </c>
      <c r="P16" s="13">
        <f t="shared" ref="P16:P17" si="11">C16+E16+G16+I16+K16</f>
        <v>15948</v>
      </c>
    </row>
    <row r="17" spans="1:17" ht="18.75" customHeight="1">
      <c r="A17" s="39" t="s">
        <v>28</v>
      </c>
      <c r="B17" s="14">
        <v>758</v>
      </c>
      <c r="C17" s="13">
        <v>1197</v>
      </c>
      <c r="D17" s="14"/>
      <c r="E17" s="15">
        <v>1</v>
      </c>
      <c r="F17" s="14">
        <v>208</v>
      </c>
      <c r="G17" s="15">
        <v>272</v>
      </c>
      <c r="H17" s="14">
        <v>4</v>
      </c>
      <c r="I17" s="15"/>
      <c r="J17" s="14">
        <v>2</v>
      </c>
      <c r="K17" s="15">
        <v>12</v>
      </c>
      <c r="L17" s="3"/>
      <c r="M17" s="18">
        <f t="shared" si="9"/>
        <v>2454</v>
      </c>
      <c r="N17" s="5"/>
      <c r="O17" s="12">
        <f t="shared" si="10"/>
        <v>972</v>
      </c>
      <c r="P17" s="13">
        <f t="shared" si="11"/>
        <v>1482</v>
      </c>
    </row>
    <row r="18" spans="1:17" s="59" customFormat="1" ht="17.25" customHeight="1">
      <c r="A18" s="38" t="s">
        <v>9</v>
      </c>
      <c r="B18" s="55">
        <f>SUM(B19:B21)</f>
        <v>2562</v>
      </c>
      <c r="C18" s="56">
        <f>SUM(C19:C21)</f>
        <v>10730</v>
      </c>
      <c r="D18" s="55">
        <f t="shared" ref="D18:K18" si="12">SUM(D19:D21)</f>
        <v>3445</v>
      </c>
      <c r="E18" s="56">
        <f t="shared" si="12"/>
        <v>9301</v>
      </c>
      <c r="F18" s="55">
        <f t="shared" si="12"/>
        <v>0</v>
      </c>
      <c r="G18" s="56">
        <f t="shared" si="12"/>
        <v>0</v>
      </c>
      <c r="H18" s="55">
        <f t="shared" si="12"/>
        <v>0</v>
      </c>
      <c r="I18" s="56">
        <f>SUM(I19:I21)</f>
        <v>0</v>
      </c>
      <c r="J18" s="55">
        <f t="shared" si="12"/>
        <v>0</v>
      </c>
      <c r="K18" s="56">
        <f t="shared" si="12"/>
        <v>0</v>
      </c>
      <c r="L18" s="57"/>
      <c r="M18" s="53">
        <f>SUM(M19:M21)</f>
        <v>26038</v>
      </c>
      <c r="N18" s="58"/>
      <c r="O18" s="55">
        <f t="shared" ref="O18:P18" si="13">SUM(O19:O21)</f>
        <v>6007</v>
      </c>
      <c r="P18" s="56">
        <f t="shared" si="13"/>
        <v>20031</v>
      </c>
    </row>
    <row r="19" spans="1:17" ht="18.75" customHeight="1">
      <c r="A19" s="40" t="s">
        <v>31</v>
      </c>
      <c r="B19" s="14">
        <v>376</v>
      </c>
      <c r="C19" s="13">
        <v>6327</v>
      </c>
      <c r="D19" s="14">
        <v>808</v>
      </c>
      <c r="E19" s="13">
        <v>6929</v>
      </c>
      <c r="F19" s="12">
        <v>0</v>
      </c>
      <c r="G19" s="13">
        <v>0</v>
      </c>
      <c r="H19" s="14"/>
      <c r="I19" s="15"/>
      <c r="J19" s="14"/>
      <c r="K19" s="15"/>
      <c r="L19" s="3"/>
      <c r="M19" s="18">
        <f>SUM(B19:K19)</f>
        <v>14440</v>
      </c>
      <c r="N19" s="5"/>
      <c r="O19" s="12">
        <f>B19+D19+F19+H19+J19</f>
        <v>1184</v>
      </c>
      <c r="P19" s="13">
        <f>C19+E19+G19+I19+K19</f>
        <v>13256</v>
      </c>
    </row>
    <row r="20" spans="1:17" ht="18.75" customHeight="1">
      <c r="A20" s="40" t="s">
        <v>29</v>
      </c>
      <c r="B20" s="14">
        <v>465</v>
      </c>
      <c r="C20" s="13">
        <v>1990</v>
      </c>
      <c r="D20" s="14">
        <v>366</v>
      </c>
      <c r="E20" s="15">
        <v>275</v>
      </c>
      <c r="F20" s="12">
        <v>0</v>
      </c>
      <c r="G20" s="13">
        <v>0</v>
      </c>
      <c r="H20" s="14"/>
      <c r="I20" s="15"/>
      <c r="J20" s="14"/>
      <c r="K20" s="15"/>
      <c r="L20" s="3"/>
      <c r="M20" s="18">
        <f>SUM(B20:K20)</f>
        <v>3096</v>
      </c>
      <c r="N20" s="5"/>
      <c r="O20" s="12">
        <f>B20+D20+F20+H20+J20</f>
        <v>831</v>
      </c>
      <c r="P20" s="13">
        <f>C20+E20+G20+I20+K20</f>
        <v>2265</v>
      </c>
    </row>
    <row r="21" spans="1:17" ht="18.75" customHeight="1">
      <c r="A21" s="40" t="s">
        <v>30</v>
      </c>
      <c r="B21" s="12">
        <v>1721</v>
      </c>
      <c r="C21" s="13">
        <v>2413</v>
      </c>
      <c r="D21" s="12">
        <v>2271</v>
      </c>
      <c r="E21" s="13">
        <v>2097</v>
      </c>
      <c r="F21" s="12">
        <v>0</v>
      </c>
      <c r="G21" s="13">
        <v>0</v>
      </c>
      <c r="H21" s="14"/>
      <c r="I21" s="15"/>
      <c r="J21" s="14"/>
      <c r="K21" s="15"/>
      <c r="L21" s="3"/>
      <c r="M21" s="18">
        <f t="shared" ref="M21" si="14">SUM(B21:K21)</f>
        <v>8502</v>
      </c>
      <c r="N21" s="5"/>
      <c r="O21" s="12">
        <f t="shared" ref="O21" si="15">B21+D21+F21+H21+J21</f>
        <v>3992</v>
      </c>
      <c r="P21" s="13">
        <f t="shared" ref="P21" si="16">C21+E21+G21+I21+K21</f>
        <v>4510</v>
      </c>
    </row>
    <row r="22" spans="1:17" s="27" customFormat="1" ht="24.75" customHeight="1">
      <c r="A22" s="41" t="s">
        <v>17</v>
      </c>
      <c r="B22" s="19">
        <f t="shared" ref="B22:H22" si="17">B5+B12+B18</f>
        <v>115351</v>
      </c>
      <c r="C22" s="32">
        <f t="shared" si="17"/>
        <v>551123</v>
      </c>
      <c r="D22" s="19">
        <f t="shared" si="17"/>
        <v>6356</v>
      </c>
      <c r="E22" s="32">
        <f t="shared" si="17"/>
        <v>18696</v>
      </c>
      <c r="F22" s="19">
        <f t="shared" si="17"/>
        <v>20127</v>
      </c>
      <c r="G22" s="32">
        <f t="shared" si="17"/>
        <v>73234</v>
      </c>
      <c r="H22" s="19">
        <f t="shared" si="17"/>
        <v>1670</v>
      </c>
      <c r="I22" s="32">
        <f t="shared" ref="I22:K22" si="18">I5+I12+I18</f>
        <v>0</v>
      </c>
      <c r="J22" s="19">
        <f t="shared" si="18"/>
        <v>2213</v>
      </c>
      <c r="K22" s="32">
        <f t="shared" si="18"/>
        <v>10415</v>
      </c>
      <c r="L22" s="60"/>
      <c r="M22" s="47">
        <f>M5+M12+M18</f>
        <v>799185</v>
      </c>
      <c r="N22" s="54"/>
      <c r="O22" s="19">
        <f t="shared" ref="O22:P22" si="19">O5+O12+O18</f>
        <v>145717</v>
      </c>
      <c r="P22" s="32">
        <f t="shared" si="19"/>
        <v>653468</v>
      </c>
    </row>
    <row r="23" spans="1:17" s="27" customFormat="1" ht="26.25" customHeight="1">
      <c r="A23" s="42" t="s">
        <v>15</v>
      </c>
      <c r="B23" s="28">
        <f t="shared" ref="B23:K23" si="20">SUM(B24:B29)</f>
        <v>61352</v>
      </c>
      <c r="C23" s="29">
        <f t="shared" si="20"/>
        <v>124927</v>
      </c>
      <c r="D23" s="28">
        <f t="shared" si="20"/>
        <v>475</v>
      </c>
      <c r="E23" s="29">
        <f t="shared" si="20"/>
        <v>867</v>
      </c>
      <c r="F23" s="28">
        <f t="shared" si="20"/>
        <v>3185</v>
      </c>
      <c r="G23" s="29">
        <f t="shared" si="20"/>
        <v>9935</v>
      </c>
      <c r="H23" s="28">
        <f t="shared" si="20"/>
        <v>362</v>
      </c>
      <c r="I23" s="29">
        <f t="shared" si="20"/>
        <v>0</v>
      </c>
      <c r="J23" s="28">
        <f t="shared" si="20"/>
        <v>186</v>
      </c>
      <c r="K23" s="29">
        <f t="shared" si="20"/>
        <v>2948</v>
      </c>
      <c r="L23" s="61"/>
      <c r="M23" s="30">
        <f>SUM(M24:M29)</f>
        <v>204237</v>
      </c>
      <c r="N23" s="54"/>
      <c r="O23" s="28">
        <f>SUM(O24:O29)</f>
        <v>65560</v>
      </c>
      <c r="P23" s="29">
        <f>SUM(P24:P29)</f>
        <v>138677</v>
      </c>
    </row>
    <row r="24" spans="1:17" ht="19.5" customHeight="1">
      <c r="A24" s="37" t="s">
        <v>32</v>
      </c>
      <c r="B24" s="98">
        <v>2655</v>
      </c>
      <c r="C24" s="83">
        <v>6299</v>
      </c>
      <c r="D24" s="99">
        <v>4</v>
      </c>
      <c r="E24" s="100">
        <v>10</v>
      </c>
      <c r="F24" s="99"/>
      <c r="G24" s="100">
        <v>1</v>
      </c>
      <c r="H24" s="99">
        <v>1</v>
      </c>
      <c r="I24" s="100"/>
      <c r="J24" s="99"/>
      <c r="K24" s="100">
        <v>3</v>
      </c>
      <c r="L24" s="101"/>
      <c r="M24" s="88">
        <f t="shared" ref="M24:M29" si="21">SUM(B24:K24)</f>
        <v>8973</v>
      </c>
      <c r="N24" s="54"/>
      <c r="O24" s="98">
        <f t="shared" ref="O24:O29" si="22">B24+D24+F24+H24+J24</f>
        <v>2660</v>
      </c>
      <c r="P24" s="83">
        <f t="shared" ref="P24:P29" si="23">C24+E24+G24+I24+K24</f>
        <v>6313</v>
      </c>
    </row>
    <row r="25" spans="1:17" ht="19.5" customHeight="1">
      <c r="A25" s="40" t="s">
        <v>33</v>
      </c>
      <c r="B25" s="12">
        <v>9147</v>
      </c>
      <c r="C25" s="13">
        <v>35520</v>
      </c>
      <c r="D25" s="14">
        <v>45</v>
      </c>
      <c r="E25" s="15">
        <v>132</v>
      </c>
      <c r="F25" s="14">
        <v>842</v>
      </c>
      <c r="G25" s="13">
        <v>3843</v>
      </c>
      <c r="H25" s="14">
        <v>68</v>
      </c>
      <c r="I25" s="15"/>
      <c r="J25" s="14">
        <v>43</v>
      </c>
      <c r="K25" s="13">
        <v>1418</v>
      </c>
      <c r="L25" s="2"/>
      <c r="M25" s="18">
        <f t="shared" si="21"/>
        <v>51058</v>
      </c>
      <c r="N25" s="5"/>
      <c r="O25" s="12">
        <f t="shared" si="22"/>
        <v>10145</v>
      </c>
      <c r="P25" s="13">
        <f t="shared" si="23"/>
        <v>40913</v>
      </c>
    </row>
    <row r="26" spans="1:17" ht="19.5" customHeight="1">
      <c r="A26" s="40" t="s">
        <v>34</v>
      </c>
      <c r="B26" s="12">
        <v>11946</v>
      </c>
      <c r="C26" s="13">
        <v>3660</v>
      </c>
      <c r="D26" s="14">
        <v>100</v>
      </c>
      <c r="E26" s="15">
        <v>48</v>
      </c>
      <c r="F26" s="14">
        <v>576</v>
      </c>
      <c r="G26" s="15">
        <v>312</v>
      </c>
      <c r="H26" s="14">
        <v>166</v>
      </c>
      <c r="I26" s="15"/>
      <c r="J26" s="14">
        <v>62</v>
      </c>
      <c r="K26" s="15">
        <v>139</v>
      </c>
      <c r="L26" s="3"/>
      <c r="M26" s="18">
        <f t="shared" si="21"/>
        <v>17009</v>
      </c>
      <c r="N26" s="5"/>
      <c r="O26" s="12">
        <f t="shared" si="22"/>
        <v>12850</v>
      </c>
      <c r="P26" s="13">
        <f t="shared" si="23"/>
        <v>4159</v>
      </c>
    </row>
    <row r="27" spans="1:17" ht="19.5" customHeight="1">
      <c r="A27" s="40" t="s">
        <v>35</v>
      </c>
      <c r="B27" s="12">
        <v>37070</v>
      </c>
      <c r="C27" s="13">
        <v>78923</v>
      </c>
      <c r="D27" s="14">
        <v>312</v>
      </c>
      <c r="E27" s="15">
        <v>667</v>
      </c>
      <c r="F27" s="12">
        <v>1673</v>
      </c>
      <c r="G27" s="13">
        <v>5652</v>
      </c>
      <c r="H27" s="14">
        <v>125</v>
      </c>
      <c r="I27" s="15"/>
      <c r="J27" s="14">
        <v>81</v>
      </c>
      <c r="K27" s="13">
        <v>1386</v>
      </c>
      <c r="L27" s="2"/>
      <c r="M27" s="18">
        <f>SUM(B27:K27)</f>
        <v>125889</v>
      </c>
      <c r="N27" s="5"/>
      <c r="O27" s="12">
        <f>B27+D27+F27+H27+J27</f>
        <v>39261</v>
      </c>
      <c r="P27" s="13">
        <f>C27+E27+G27+I27+K27</f>
        <v>86628</v>
      </c>
    </row>
    <row r="28" spans="1:17" ht="19.5" customHeight="1">
      <c r="A28" s="40" t="s">
        <v>7</v>
      </c>
      <c r="B28" s="14">
        <v>281</v>
      </c>
      <c r="C28" s="15">
        <v>459</v>
      </c>
      <c r="D28" s="14">
        <v>3</v>
      </c>
      <c r="E28" s="15">
        <v>8</v>
      </c>
      <c r="F28" s="14">
        <v>57</v>
      </c>
      <c r="G28" s="15">
        <v>116</v>
      </c>
      <c r="H28" s="14">
        <v>1</v>
      </c>
      <c r="I28" s="15"/>
      <c r="J28" s="14"/>
      <c r="K28" s="15">
        <v>2</v>
      </c>
      <c r="L28" s="3"/>
      <c r="M28" s="18">
        <f t="shared" si="21"/>
        <v>927</v>
      </c>
      <c r="N28" s="6"/>
      <c r="O28" s="12">
        <f t="shared" si="22"/>
        <v>342</v>
      </c>
      <c r="P28" s="13">
        <f t="shared" si="23"/>
        <v>585</v>
      </c>
    </row>
    <row r="29" spans="1:17" ht="19.5" customHeight="1">
      <c r="A29" s="40" t="s">
        <v>8</v>
      </c>
      <c r="B29" s="14">
        <v>253</v>
      </c>
      <c r="C29" s="15">
        <v>66</v>
      </c>
      <c r="D29" s="14">
        <v>11</v>
      </c>
      <c r="E29" s="15">
        <v>2</v>
      </c>
      <c r="F29" s="14">
        <v>37</v>
      </c>
      <c r="G29" s="15">
        <v>11</v>
      </c>
      <c r="H29" s="14">
        <v>1</v>
      </c>
      <c r="I29" s="15"/>
      <c r="J29" s="14"/>
      <c r="K29" s="15"/>
      <c r="L29" s="3"/>
      <c r="M29" s="18">
        <f t="shared" si="21"/>
        <v>381</v>
      </c>
      <c r="N29" s="6"/>
      <c r="O29" s="12">
        <f t="shared" si="22"/>
        <v>302</v>
      </c>
      <c r="P29" s="13">
        <f t="shared" si="23"/>
        <v>79</v>
      </c>
    </row>
    <row r="30" spans="1:17" s="23" customFormat="1" ht="23.25" customHeight="1">
      <c r="A30" s="43" t="s">
        <v>16</v>
      </c>
      <c r="B30" s="20">
        <f t="shared" ref="B30:K30" si="24">B5+B12+B23+B18</f>
        <v>176703</v>
      </c>
      <c r="C30" s="21">
        <f t="shared" si="24"/>
        <v>676050</v>
      </c>
      <c r="D30" s="20">
        <f t="shared" si="24"/>
        <v>6831</v>
      </c>
      <c r="E30" s="21">
        <f t="shared" si="24"/>
        <v>19563</v>
      </c>
      <c r="F30" s="20">
        <f t="shared" si="24"/>
        <v>23312</v>
      </c>
      <c r="G30" s="21">
        <f t="shared" si="24"/>
        <v>83169</v>
      </c>
      <c r="H30" s="20">
        <f t="shared" si="24"/>
        <v>2032</v>
      </c>
      <c r="I30" s="21">
        <f t="shared" si="24"/>
        <v>0</v>
      </c>
      <c r="J30" s="20">
        <f t="shared" si="24"/>
        <v>2399</v>
      </c>
      <c r="K30" s="21">
        <f t="shared" si="24"/>
        <v>13363</v>
      </c>
      <c r="L30" s="11"/>
      <c r="M30" s="17">
        <f>M5+M12+M23+M18</f>
        <v>1003422</v>
      </c>
      <c r="N30" s="5"/>
      <c r="O30" s="20">
        <f>O5+O12+O23+O18</f>
        <v>211277</v>
      </c>
      <c r="P30" s="21">
        <f>P5+P12+P23+P18</f>
        <v>792145</v>
      </c>
      <c r="Q30" s="22"/>
    </row>
    <row r="31" spans="1:17" s="23" customFormat="1" ht="18.75" customHeight="1">
      <c r="A31" s="43" t="s">
        <v>36</v>
      </c>
      <c r="B31" s="20">
        <v>3707</v>
      </c>
      <c r="C31" s="21">
        <v>4284</v>
      </c>
      <c r="D31" s="20"/>
      <c r="E31" s="21"/>
      <c r="F31" s="20"/>
      <c r="G31" s="21"/>
      <c r="H31" s="24"/>
      <c r="I31" s="25"/>
      <c r="J31" s="24"/>
      <c r="K31" s="25"/>
      <c r="L31" s="26"/>
      <c r="M31" s="17">
        <v>7991</v>
      </c>
      <c r="N31" s="5"/>
      <c r="O31" s="20">
        <v>3707</v>
      </c>
      <c r="P31" s="21">
        <v>4284</v>
      </c>
    </row>
    <row r="32" spans="1:17" ht="18.75" customHeight="1">
      <c r="A32" s="44" t="s">
        <v>37</v>
      </c>
      <c r="B32" s="33">
        <f>B30+B31</f>
        <v>180410</v>
      </c>
      <c r="C32" s="34">
        <f t="shared" ref="C32:P32" si="25">C30+C31</f>
        <v>680334</v>
      </c>
      <c r="D32" s="33">
        <f t="shared" si="25"/>
        <v>6831</v>
      </c>
      <c r="E32" s="34">
        <f t="shared" si="25"/>
        <v>19563</v>
      </c>
      <c r="F32" s="33">
        <f t="shared" si="25"/>
        <v>23312</v>
      </c>
      <c r="G32" s="34">
        <f t="shared" si="25"/>
        <v>83169</v>
      </c>
      <c r="H32" s="33">
        <f t="shared" si="25"/>
        <v>2032</v>
      </c>
      <c r="I32" s="45">
        <f t="shared" si="25"/>
        <v>0</v>
      </c>
      <c r="J32" s="33">
        <f t="shared" si="25"/>
        <v>2399</v>
      </c>
      <c r="K32" s="34">
        <f t="shared" si="25"/>
        <v>13363</v>
      </c>
      <c r="L32" s="4"/>
      <c r="M32" s="48">
        <f t="shared" si="25"/>
        <v>1011413</v>
      </c>
      <c r="N32" s="4"/>
      <c r="O32" s="33">
        <f t="shared" si="25"/>
        <v>214984</v>
      </c>
      <c r="P32" s="34">
        <f t="shared" si="25"/>
        <v>796429</v>
      </c>
    </row>
    <row r="33" spans="1:3" ht="16.5" customHeight="1">
      <c r="A33" s="77" t="s">
        <v>46</v>
      </c>
      <c r="B33" s="23"/>
      <c r="C33" s="23"/>
    </row>
    <row r="34" spans="1:3" ht="29.25" customHeight="1"/>
    <row r="35" spans="1:3" ht="29.25" customHeight="1"/>
    <row r="36" spans="1:3" ht="29.25" customHeight="1"/>
    <row r="37" spans="1:3" ht="29.25" customHeight="1"/>
    <row r="38" spans="1:3" ht="29.25" customHeight="1"/>
    <row r="39" spans="1:3" ht="29.25" customHeight="1"/>
    <row r="40" spans="1:3" ht="29.25" customHeight="1"/>
    <row r="41" spans="1:3" ht="27" customHeight="1"/>
    <row r="42" spans="1:3" ht="27" customHeight="1"/>
    <row r="43" spans="1:3" ht="27" customHeight="1"/>
    <row r="44" spans="1:3" ht="27" customHeight="1"/>
    <row r="45" spans="1:3" ht="27" customHeight="1"/>
    <row r="46" spans="1:3" ht="27" customHeight="1"/>
    <row r="47" spans="1:3" ht="31.5" customHeight="1"/>
    <row r="48" spans="1:3" ht="31.5" customHeight="1"/>
    <row r="49" ht="31.5" customHeight="1"/>
    <row r="50" ht="31.5" customHeight="1"/>
    <row r="51" ht="31.5" customHeight="1"/>
    <row r="52" ht="31.5" customHeight="1"/>
    <row r="53" ht="31.5" customHeight="1"/>
    <row r="54" ht="9.75" customHeight="1"/>
    <row r="55" ht="33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41.25" customHeight="1"/>
    <row r="63" ht="41.25" customHeight="1"/>
    <row r="64" ht="41.25" customHeight="1"/>
    <row r="65" ht="41.25" customHeight="1"/>
    <row r="66" ht="41.25" customHeight="1"/>
    <row r="67" ht="41.25" customHeight="1"/>
    <row r="68" ht="31.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36" customHeight="1"/>
  </sheetData>
  <mergeCells count="8">
    <mergeCell ref="A1:P1"/>
    <mergeCell ref="O2:P2"/>
    <mergeCell ref="M2:M3"/>
    <mergeCell ref="B2:C2"/>
    <mergeCell ref="H2:I2"/>
    <mergeCell ref="J2:K2"/>
    <mergeCell ref="D2:E2"/>
    <mergeCell ref="F2:G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4"/>
  <sheetViews>
    <sheetView topLeftCell="C1" workbookViewId="0">
      <selection activeCell="Y5" sqref="Y5"/>
    </sheetView>
  </sheetViews>
  <sheetFormatPr defaultRowHeight="15"/>
  <cols>
    <col min="1" max="1" width="32.7109375" style="1" customWidth="1"/>
    <col min="2" max="3" width="9.140625" style="1"/>
    <col min="4" max="7" width="0" style="1" hidden="1" customWidth="1"/>
    <col min="8" max="8" width="7.5703125" style="1" customWidth="1"/>
    <col min="9" max="9" width="8" style="1" customWidth="1"/>
    <col min="10" max="11" width="9.28515625" style="1" hidden="1" customWidth="1"/>
    <col min="12" max="13" width="0" style="1" hidden="1" customWidth="1"/>
    <col min="14" max="15" width="9.28515625" style="1" customWidth="1"/>
    <col min="16" max="16" width="2.5703125" style="1" customWidth="1"/>
    <col min="17" max="17" width="9" style="1" customWidth="1"/>
    <col min="18" max="18" width="1.28515625" style="1" customWidth="1"/>
    <col min="19" max="19" width="10.7109375" style="1" customWidth="1"/>
    <col min="20" max="20" width="2.42578125" style="1" customWidth="1"/>
    <col min="21" max="21" width="11.140625" style="1" customWidth="1"/>
    <col min="22" max="22" width="3.140625" style="1" customWidth="1"/>
    <col min="23" max="16384" width="9.140625" style="1"/>
  </cols>
  <sheetData>
    <row r="1" spans="1:23" ht="31.5" customHeight="1">
      <c r="A1" s="104" t="s">
        <v>47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51" customHeight="1">
      <c r="A2" s="35"/>
      <c r="B2" s="109" t="s">
        <v>10</v>
      </c>
      <c r="C2" s="110"/>
      <c r="D2" s="111" t="s">
        <v>0</v>
      </c>
      <c r="E2" s="112"/>
      <c r="F2" s="111" t="s">
        <v>1</v>
      </c>
      <c r="G2" s="112"/>
      <c r="H2" s="109" t="s">
        <v>38</v>
      </c>
      <c r="I2" s="110"/>
      <c r="J2" s="113" t="s">
        <v>11</v>
      </c>
      <c r="K2" s="114"/>
      <c r="L2" s="113" t="s">
        <v>12</v>
      </c>
      <c r="M2" s="114"/>
      <c r="N2" s="113" t="s">
        <v>39</v>
      </c>
      <c r="O2" s="114"/>
      <c r="P2" s="9"/>
      <c r="Q2" s="107" t="s">
        <v>51</v>
      </c>
      <c r="R2" s="9"/>
      <c r="S2" s="107" t="s">
        <v>48</v>
      </c>
      <c r="T2" s="84"/>
      <c r="U2" s="107" t="s">
        <v>45</v>
      </c>
      <c r="V2" s="46"/>
      <c r="W2" s="49" t="s">
        <v>44</v>
      </c>
    </row>
    <row r="3" spans="1:23" ht="18.75" customHeight="1">
      <c r="A3" s="36"/>
      <c r="B3" s="7" t="s">
        <v>2</v>
      </c>
      <c r="C3" s="8" t="s">
        <v>3</v>
      </c>
      <c r="D3" s="7" t="s">
        <v>2</v>
      </c>
      <c r="E3" s="8" t="s">
        <v>3</v>
      </c>
      <c r="F3" s="7" t="s">
        <v>2</v>
      </c>
      <c r="G3" s="8" t="s">
        <v>3</v>
      </c>
      <c r="H3" s="7" t="s">
        <v>2</v>
      </c>
      <c r="I3" s="8" t="s">
        <v>3</v>
      </c>
      <c r="J3" s="7" t="s">
        <v>2</v>
      </c>
      <c r="K3" s="8" t="s">
        <v>3</v>
      </c>
      <c r="L3" s="7" t="s">
        <v>2</v>
      </c>
      <c r="M3" s="8" t="s">
        <v>3</v>
      </c>
      <c r="N3" s="7" t="s">
        <v>2</v>
      </c>
      <c r="O3" s="8" t="s">
        <v>3</v>
      </c>
      <c r="P3" s="9"/>
      <c r="Q3" s="108"/>
      <c r="R3" s="9"/>
      <c r="S3" s="108"/>
      <c r="T3" s="85"/>
      <c r="U3" s="108"/>
      <c r="V3" s="46"/>
      <c r="W3" s="36"/>
    </row>
    <row r="4" spans="1:23" ht="16.5">
      <c r="A4" s="37" t="s">
        <v>6</v>
      </c>
      <c r="B4" s="12">
        <v>3707</v>
      </c>
      <c r="C4" s="13">
        <v>4284</v>
      </c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2"/>
      <c r="Q4" s="18">
        <f>B4+C4+H4+I4</f>
        <v>7991</v>
      </c>
      <c r="R4" s="2"/>
      <c r="S4" s="18"/>
      <c r="T4" s="18"/>
      <c r="U4" s="18">
        <v>7991</v>
      </c>
      <c r="V4" s="5"/>
      <c r="W4" s="91">
        <f t="shared" ref="W4:W32" si="0">S4/U4</f>
        <v>0</v>
      </c>
    </row>
    <row r="5" spans="1:23" ht="15.75">
      <c r="A5" s="38" t="s">
        <v>13</v>
      </c>
      <c r="B5" s="16">
        <f t="shared" ref="B5:G5" si="1">SUM(B6:B11)</f>
        <v>102934</v>
      </c>
      <c r="C5" s="31">
        <f t="shared" si="1"/>
        <v>488284</v>
      </c>
      <c r="D5" s="16">
        <f t="shared" si="1"/>
        <v>1620</v>
      </c>
      <c r="E5" s="31">
        <f t="shared" si="1"/>
        <v>0</v>
      </c>
      <c r="F5" s="16">
        <f t="shared" si="1"/>
        <v>2190</v>
      </c>
      <c r="G5" s="31">
        <f t="shared" si="1"/>
        <v>10072</v>
      </c>
      <c r="H5" s="16">
        <f>D5+F5</f>
        <v>3810</v>
      </c>
      <c r="I5" s="31">
        <f>E5+G5</f>
        <v>10072</v>
      </c>
      <c r="J5" s="16">
        <f t="shared" ref="J5:M5" si="2">SUM(J6:J11)</f>
        <v>2786</v>
      </c>
      <c r="K5" s="31">
        <f t="shared" si="2"/>
        <v>8796</v>
      </c>
      <c r="L5" s="16">
        <f t="shared" si="2"/>
        <v>14658</v>
      </c>
      <c r="M5" s="31">
        <f t="shared" si="2"/>
        <v>43546</v>
      </c>
      <c r="N5" s="16">
        <f>J5+L5</f>
        <v>17444</v>
      </c>
      <c r="O5" s="31">
        <f>K5+M5</f>
        <v>52342</v>
      </c>
      <c r="P5" s="2"/>
      <c r="Q5" s="10">
        <f>B5+C5+H5+I5</f>
        <v>605100</v>
      </c>
      <c r="R5" s="2"/>
      <c r="S5" s="10">
        <f>N5+O5</f>
        <v>69786</v>
      </c>
      <c r="T5" s="86"/>
      <c r="U5" s="10">
        <f>SUM(U6:U11)</f>
        <v>674886</v>
      </c>
      <c r="V5" s="5"/>
      <c r="W5" s="90">
        <f>S5/U5</f>
        <v>0.10340413047536917</v>
      </c>
    </row>
    <row r="6" spans="1:23" ht="15.75">
      <c r="A6" s="39" t="s">
        <v>18</v>
      </c>
      <c r="B6" s="12">
        <v>499</v>
      </c>
      <c r="C6" s="13">
        <v>79938</v>
      </c>
      <c r="D6" s="12"/>
      <c r="E6" s="13"/>
      <c r="F6" s="12">
        <v>2</v>
      </c>
      <c r="G6" s="13">
        <v>833</v>
      </c>
      <c r="H6" s="12">
        <f t="shared" ref="H6:H31" si="3">D6+F6</f>
        <v>2</v>
      </c>
      <c r="I6" s="13">
        <f t="shared" ref="I6:I31" si="4">E6+G6</f>
        <v>833</v>
      </c>
      <c r="J6" s="12">
        <v>16</v>
      </c>
      <c r="K6" s="13">
        <v>989</v>
      </c>
      <c r="L6" s="12">
        <v>19</v>
      </c>
      <c r="M6" s="13">
        <v>2360</v>
      </c>
      <c r="N6" s="12">
        <f t="shared" ref="N6:N31" si="5">J6+L6</f>
        <v>35</v>
      </c>
      <c r="O6" s="13">
        <f t="shared" ref="O6:O31" si="6">K6+M6</f>
        <v>3349</v>
      </c>
      <c r="P6" s="2"/>
      <c r="Q6" s="18">
        <f t="shared" ref="Q6:Q32" si="7">B6+C6+H6+I6</f>
        <v>81272</v>
      </c>
      <c r="R6" s="2"/>
      <c r="S6" s="18">
        <f t="shared" ref="S6:S32" si="8">N6+O6</f>
        <v>3384</v>
      </c>
      <c r="T6" s="18"/>
      <c r="U6" s="18">
        <f>B6+C6+H6+I6+N6+O6</f>
        <v>84656</v>
      </c>
      <c r="V6" s="5"/>
      <c r="W6" s="91">
        <f t="shared" si="0"/>
        <v>3.9973539973539973E-2</v>
      </c>
    </row>
    <row r="7" spans="1:23" ht="17.25" customHeight="1">
      <c r="A7" s="39" t="s">
        <v>19</v>
      </c>
      <c r="B7" s="12">
        <v>7267</v>
      </c>
      <c r="C7" s="13">
        <v>190584</v>
      </c>
      <c r="D7" s="12">
        <v>69</v>
      </c>
      <c r="E7" s="13"/>
      <c r="F7" s="12">
        <v>32</v>
      </c>
      <c r="G7" s="13">
        <v>2282</v>
      </c>
      <c r="H7" s="12">
        <f t="shared" si="3"/>
        <v>101</v>
      </c>
      <c r="I7" s="13">
        <f t="shared" si="4"/>
        <v>2282</v>
      </c>
      <c r="J7" s="12">
        <v>150</v>
      </c>
      <c r="K7" s="13">
        <v>1689</v>
      </c>
      <c r="L7" s="12">
        <v>419</v>
      </c>
      <c r="M7" s="13">
        <v>9338</v>
      </c>
      <c r="N7" s="12">
        <f t="shared" si="5"/>
        <v>569</v>
      </c>
      <c r="O7" s="13">
        <f t="shared" si="6"/>
        <v>11027</v>
      </c>
      <c r="P7" s="2"/>
      <c r="Q7" s="18">
        <f t="shared" si="7"/>
        <v>200234</v>
      </c>
      <c r="R7" s="2"/>
      <c r="S7" s="18">
        <f t="shared" si="8"/>
        <v>11596</v>
      </c>
      <c r="T7" s="18"/>
      <c r="U7" s="18">
        <f t="shared" ref="U7:U11" si="9">B7+C7+H7+I7+N7+O7</f>
        <v>211830</v>
      </c>
      <c r="V7" s="5"/>
      <c r="W7" s="91">
        <f t="shared" si="0"/>
        <v>5.4742010102440633E-2</v>
      </c>
    </row>
    <row r="8" spans="1:23" ht="17.25" customHeight="1">
      <c r="A8" s="39" t="s">
        <v>20</v>
      </c>
      <c r="B8" s="12">
        <v>25125</v>
      </c>
      <c r="C8" s="13">
        <v>96628</v>
      </c>
      <c r="D8" s="12">
        <v>177</v>
      </c>
      <c r="E8" s="13"/>
      <c r="F8" s="12">
        <v>410</v>
      </c>
      <c r="G8" s="13">
        <v>2556</v>
      </c>
      <c r="H8" s="12">
        <f t="shared" si="3"/>
        <v>587</v>
      </c>
      <c r="I8" s="13">
        <f t="shared" si="4"/>
        <v>2556</v>
      </c>
      <c r="J8" s="12">
        <v>1579</v>
      </c>
      <c r="K8" s="13">
        <v>4645</v>
      </c>
      <c r="L8" s="12">
        <v>4543</v>
      </c>
      <c r="M8" s="13">
        <v>13733</v>
      </c>
      <c r="N8" s="12">
        <f t="shared" si="5"/>
        <v>6122</v>
      </c>
      <c r="O8" s="13">
        <f t="shared" si="6"/>
        <v>18378</v>
      </c>
      <c r="P8" s="2"/>
      <c r="Q8" s="18">
        <f t="shared" si="7"/>
        <v>124896</v>
      </c>
      <c r="R8" s="2"/>
      <c r="S8" s="18">
        <f t="shared" si="8"/>
        <v>24500</v>
      </c>
      <c r="T8" s="18"/>
      <c r="U8" s="18">
        <f t="shared" si="9"/>
        <v>149396</v>
      </c>
      <c r="V8" s="5"/>
      <c r="W8" s="91">
        <f t="shared" si="0"/>
        <v>0.16399368122305819</v>
      </c>
    </row>
    <row r="9" spans="1:23" ht="17.25" customHeight="1">
      <c r="A9" s="39" t="s">
        <v>21</v>
      </c>
      <c r="B9" s="12">
        <v>54944</v>
      </c>
      <c r="C9" s="13">
        <v>114692</v>
      </c>
      <c r="D9" s="12">
        <v>1116</v>
      </c>
      <c r="E9" s="13"/>
      <c r="F9" s="12">
        <v>1548</v>
      </c>
      <c r="G9" s="13">
        <v>4235</v>
      </c>
      <c r="H9" s="12">
        <f t="shared" si="3"/>
        <v>2664</v>
      </c>
      <c r="I9" s="13">
        <f t="shared" si="4"/>
        <v>4235</v>
      </c>
      <c r="J9" s="12">
        <v>753</v>
      </c>
      <c r="K9" s="13">
        <v>1219</v>
      </c>
      <c r="L9" s="12">
        <v>7903</v>
      </c>
      <c r="M9" s="13">
        <v>15544</v>
      </c>
      <c r="N9" s="12">
        <f t="shared" si="5"/>
        <v>8656</v>
      </c>
      <c r="O9" s="13">
        <f t="shared" si="6"/>
        <v>16763</v>
      </c>
      <c r="P9" s="2"/>
      <c r="Q9" s="18">
        <f t="shared" si="7"/>
        <v>176535</v>
      </c>
      <c r="R9" s="2"/>
      <c r="S9" s="18">
        <f t="shared" si="8"/>
        <v>25419</v>
      </c>
      <c r="T9" s="18"/>
      <c r="U9" s="18">
        <f t="shared" si="9"/>
        <v>201954</v>
      </c>
      <c r="V9" s="5"/>
      <c r="W9" s="91">
        <f t="shared" si="0"/>
        <v>0.12586529605751806</v>
      </c>
    </row>
    <row r="10" spans="1:23" ht="17.25" customHeight="1">
      <c r="A10" s="39" t="s">
        <v>22</v>
      </c>
      <c r="B10" s="12">
        <v>13720</v>
      </c>
      <c r="C10" s="13">
        <v>5699</v>
      </c>
      <c r="D10" s="12">
        <v>243</v>
      </c>
      <c r="E10" s="13"/>
      <c r="F10" s="12">
        <v>192</v>
      </c>
      <c r="G10" s="13">
        <v>163</v>
      </c>
      <c r="H10" s="12">
        <f t="shared" si="3"/>
        <v>435</v>
      </c>
      <c r="I10" s="13">
        <f t="shared" si="4"/>
        <v>163</v>
      </c>
      <c r="J10" s="12">
        <v>207</v>
      </c>
      <c r="K10" s="13">
        <v>104</v>
      </c>
      <c r="L10" s="12">
        <v>1727</v>
      </c>
      <c r="M10" s="13">
        <v>2485</v>
      </c>
      <c r="N10" s="12">
        <f t="shared" si="5"/>
        <v>1934</v>
      </c>
      <c r="O10" s="13">
        <f t="shared" si="6"/>
        <v>2589</v>
      </c>
      <c r="P10" s="2"/>
      <c r="Q10" s="18">
        <f t="shared" si="7"/>
        <v>20017</v>
      </c>
      <c r="R10" s="2"/>
      <c r="S10" s="18">
        <f t="shared" si="8"/>
        <v>4523</v>
      </c>
      <c r="T10" s="18"/>
      <c r="U10" s="18">
        <f t="shared" si="9"/>
        <v>24540</v>
      </c>
      <c r="V10" s="5"/>
      <c r="W10" s="91">
        <f t="shared" si="0"/>
        <v>0.18431132844335779</v>
      </c>
    </row>
    <row r="11" spans="1:23" ht="14.25" customHeight="1">
      <c r="A11" s="39" t="s">
        <v>23</v>
      </c>
      <c r="B11" s="12">
        <v>1379</v>
      </c>
      <c r="C11" s="13">
        <v>743</v>
      </c>
      <c r="D11" s="12">
        <v>15</v>
      </c>
      <c r="E11" s="13"/>
      <c r="F11" s="12">
        <v>6</v>
      </c>
      <c r="G11" s="13">
        <v>3</v>
      </c>
      <c r="H11" s="12">
        <f t="shared" si="3"/>
        <v>21</v>
      </c>
      <c r="I11" s="13">
        <f t="shared" si="4"/>
        <v>3</v>
      </c>
      <c r="J11" s="12">
        <v>81</v>
      </c>
      <c r="K11" s="13">
        <v>150</v>
      </c>
      <c r="L11" s="12">
        <v>47</v>
      </c>
      <c r="M11" s="13">
        <v>86</v>
      </c>
      <c r="N11" s="12">
        <f t="shared" si="5"/>
        <v>128</v>
      </c>
      <c r="O11" s="13">
        <f t="shared" si="6"/>
        <v>236</v>
      </c>
      <c r="P11" s="2"/>
      <c r="Q11" s="18">
        <f t="shared" si="7"/>
        <v>2146</v>
      </c>
      <c r="R11" s="2"/>
      <c r="S11" s="18">
        <f t="shared" si="8"/>
        <v>364</v>
      </c>
      <c r="T11" s="18"/>
      <c r="U11" s="18">
        <f t="shared" si="9"/>
        <v>2510</v>
      </c>
      <c r="V11" s="5"/>
      <c r="W11" s="91">
        <f t="shared" si="0"/>
        <v>0.1450199203187251</v>
      </c>
    </row>
    <row r="12" spans="1:23" s="27" customFormat="1" ht="15.75">
      <c r="A12" s="38" t="s">
        <v>14</v>
      </c>
      <c r="B12" s="50">
        <f t="shared" ref="B12:G12" si="10">SUM(B13:B17)</f>
        <v>9855</v>
      </c>
      <c r="C12" s="51">
        <f t="shared" si="10"/>
        <v>52109</v>
      </c>
      <c r="D12" s="50">
        <f t="shared" si="10"/>
        <v>50</v>
      </c>
      <c r="E12" s="51">
        <f t="shared" si="10"/>
        <v>0</v>
      </c>
      <c r="F12" s="50">
        <f t="shared" si="10"/>
        <v>23</v>
      </c>
      <c r="G12" s="51">
        <f t="shared" si="10"/>
        <v>343</v>
      </c>
      <c r="H12" s="50">
        <f t="shared" si="3"/>
        <v>73</v>
      </c>
      <c r="I12" s="51">
        <f t="shared" si="4"/>
        <v>343</v>
      </c>
      <c r="J12" s="50">
        <f t="shared" ref="J12:M12" si="11">SUM(J13:J17)</f>
        <v>125</v>
      </c>
      <c r="K12" s="51">
        <f t="shared" si="11"/>
        <v>599</v>
      </c>
      <c r="L12" s="50">
        <f t="shared" si="11"/>
        <v>5469</v>
      </c>
      <c r="M12" s="51">
        <f t="shared" si="11"/>
        <v>29688</v>
      </c>
      <c r="N12" s="50">
        <f t="shared" si="5"/>
        <v>5594</v>
      </c>
      <c r="O12" s="51">
        <f t="shared" si="6"/>
        <v>30287</v>
      </c>
      <c r="P12" s="52"/>
      <c r="Q12" s="53">
        <f t="shared" si="7"/>
        <v>62380</v>
      </c>
      <c r="R12" s="52"/>
      <c r="S12" s="53">
        <f t="shared" si="8"/>
        <v>35881</v>
      </c>
      <c r="T12" s="87"/>
      <c r="U12" s="53">
        <f>SUM(U13:U17)</f>
        <v>98261</v>
      </c>
      <c r="V12" s="54"/>
      <c r="W12" s="92">
        <f t="shared" si="0"/>
        <v>0.36516013474318398</v>
      </c>
    </row>
    <row r="13" spans="1:23" ht="17.25" customHeight="1">
      <c r="A13" s="39" t="s">
        <v>24</v>
      </c>
      <c r="B13" s="12">
        <v>81</v>
      </c>
      <c r="C13" s="13">
        <v>5235</v>
      </c>
      <c r="D13" s="12"/>
      <c r="E13" s="13"/>
      <c r="F13" s="12"/>
      <c r="G13" s="13">
        <v>29</v>
      </c>
      <c r="H13" s="12">
        <f t="shared" si="3"/>
        <v>0</v>
      </c>
      <c r="I13" s="13">
        <f t="shared" si="4"/>
        <v>29</v>
      </c>
      <c r="J13" s="12">
        <v>4</v>
      </c>
      <c r="K13" s="13">
        <v>143</v>
      </c>
      <c r="L13" s="12">
        <v>48</v>
      </c>
      <c r="M13" s="13">
        <v>3582</v>
      </c>
      <c r="N13" s="12">
        <f t="shared" si="5"/>
        <v>52</v>
      </c>
      <c r="O13" s="13">
        <f t="shared" si="6"/>
        <v>3725</v>
      </c>
      <c r="P13" s="2"/>
      <c r="Q13" s="18">
        <f t="shared" si="7"/>
        <v>5345</v>
      </c>
      <c r="R13" s="2"/>
      <c r="S13" s="18">
        <f t="shared" si="8"/>
        <v>3777</v>
      </c>
      <c r="T13" s="18"/>
      <c r="U13" s="18">
        <f t="shared" ref="U13:U17" si="12">B13+C13+H13+I13+N13+O13</f>
        <v>9122</v>
      </c>
      <c r="V13" s="5"/>
      <c r="W13" s="91">
        <f t="shared" si="0"/>
        <v>0.41405393554045167</v>
      </c>
    </row>
    <row r="14" spans="1:23" ht="17.25" customHeight="1">
      <c r="A14" s="39" t="s">
        <v>25</v>
      </c>
      <c r="B14" s="12">
        <v>1186</v>
      </c>
      <c r="C14" s="13">
        <v>22551</v>
      </c>
      <c r="D14" s="12">
        <v>4</v>
      </c>
      <c r="E14" s="13"/>
      <c r="F14" s="12">
        <v>1</v>
      </c>
      <c r="G14" s="13">
        <v>160</v>
      </c>
      <c r="H14" s="12">
        <f t="shared" si="3"/>
        <v>5</v>
      </c>
      <c r="I14" s="13">
        <f t="shared" si="4"/>
        <v>160</v>
      </c>
      <c r="J14" s="12">
        <v>10</v>
      </c>
      <c r="K14" s="13">
        <v>178</v>
      </c>
      <c r="L14" s="12">
        <v>674</v>
      </c>
      <c r="M14" s="13">
        <v>12029</v>
      </c>
      <c r="N14" s="12">
        <f t="shared" si="5"/>
        <v>684</v>
      </c>
      <c r="O14" s="13">
        <f t="shared" si="6"/>
        <v>12207</v>
      </c>
      <c r="P14" s="2"/>
      <c r="Q14" s="18">
        <f t="shared" si="7"/>
        <v>23902</v>
      </c>
      <c r="R14" s="2"/>
      <c r="S14" s="18">
        <f t="shared" si="8"/>
        <v>12891</v>
      </c>
      <c r="T14" s="18"/>
      <c r="U14" s="18">
        <f t="shared" si="12"/>
        <v>36793</v>
      </c>
      <c r="V14" s="5"/>
      <c r="W14" s="91">
        <f t="shared" si="0"/>
        <v>0.35036555866605062</v>
      </c>
    </row>
    <row r="15" spans="1:23" ht="17.25" customHeight="1">
      <c r="A15" s="39" t="s">
        <v>26</v>
      </c>
      <c r="B15" s="12">
        <v>5161</v>
      </c>
      <c r="C15" s="13">
        <v>14407</v>
      </c>
      <c r="D15" s="12">
        <v>29</v>
      </c>
      <c r="E15" s="13"/>
      <c r="F15" s="12">
        <v>12</v>
      </c>
      <c r="G15" s="13">
        <v>85</v>
      </c>
      <c r="H15" s="12">
        <f t="shared" si="3"/>
        <v>41</v>
      </c>
      <c r="I15" s="13">
        <f t="shared" si="4"/>
        <v>85</v>
      </c>
      <c r="J15" s="12">
        <v>99</v>
      </c>
      <c r="K15" s="13">
        <v>261</v>
      </c>
      <c r="L15" s="12">
        <v>2130</v>
      </c>
      <c r="M15" s="13">
        <v>6649</v>
      </c>
      <c r="N15" s="12">
        <f t="shared" si="5"/>
        <v>2229</v>
      </c>
      <c r="O15" s="13">
        <f t="shared" si="6"/>
        <v>6910</v>
      </c>
      <c r="P15" s="2"/>
      <c r="Q15" s="18">
        <f t="shared" si="7"/>
        <v>19694</v>
      </c>
      <c r="R15" s="2"/>
      <c r="S15" s="18">
        <f t="shared" si="8"/>
        <v>9139</v>
      </c>
      <c r="T15" s="18"/>
      <c r="U15" s="18">
        <f t="shared" si="12"/>
        <v>28833</v>
      </c>
      <c r="V15" s="5"/>
      <c r="W15" s="91">
        <f t="shared" si="0"/>
        <v>0.316963201886727</v>
      </c>
    </row>
    <row r="16" spans="1:23" ht="17.25" customHeight="1">
      <c r="A16" s="39" t="s">
        <v>27</v>
      </c>
      <c r="B16" s="12">
        <v>2669</v>
      </c>
      <c r="C16" s="13">
        <v>8719</v>
      </c>
      <c r="D16" s="12">
        <v>13</v>
      </c>
      <c r="E16" s="13"/>
      <c r="F16" s="12">
        <v>8</v>
      </c>
      <c r="G16" s="13">
        <v>57</v>
      </c>
      <c r="H16" s="12">
        <f t="shared" si="3"/>
        <v>21</v>
      </c>
      <c r="I16" s="13">
        <f t="shared" si="4"/>
        <v>57</v>
      </c>
      <c r="J16" s="12">
        <v>12</v>
      </c>
      <c r="K16" s="13">
        <v>16</v>
      </c>
      <c r="L16" s="12">
        <v>2409</v>
      </c>
      <c r="M16" s="13">
        <v>7156</v>
      </c>
      <c r="N16" s="12">
        <f t="shared" si="5"/>
        <v>2421</v>
      </c>
      <c r="O16" s="13">
        <f t="shared" si="6"/>
        <v>7172</v>
      </c>
      <c r="P16" s="2"/>
      <c r="Q16" s="18">
        <f t="shared" si="7"/>
        <v>11466</v>
      </c>
      <c r="R16" s="2"/>
      <c r="S16" s="18">
        <f t="shared" si="8"/>
        <v>9593</v>
      </c>
      <c r="T16" s="18"/>
      <c r="U16" s="18">
        <f t="shared" si="12"/>
        <v>21059</v>
      </c>
      <c r="V16" s="5"/>
      <c r="W16" s="91">
        <f t="shared" si="0"/>
        <v>0.45552970226506484</v>
      </c>
    </row>
    <row r="17" spans="1:27" ht="17.25" customHeight="1">
      <c r="A17" s="39" t="s">
        <v>28</v>
      </c>
      <c r="B17" s="12">
        <v>758</v>
      </c>
      <c r="C17" s="13">
        <v>1197</v>
      </c>
      <c r="D17" s="12">
        <v>4</v>
      </c>
      <c r="E17" s="13"/>
      <c r="F17" s="12">
        <v>2</v>
      </c>
      <c r="G17" s="13">
        <v>12</v>
      </c>
      <c r="H17" s="12">
        <f t="shared" si="3"/>
        <v>6</v>
      </c>
      <c r="I17" s="13">
        <f t="shared" si="4"/>
        <v>12</v>
      </c>
      <c r="J17" s="12"/>
      <c r="K17" s="13">
        <v>1</v>
      </c>
      <c r="L17" s="12">
        <v>208</v>
      </c>
      <c r="M17" s="13">
        <v>272</v>
      </c>
      <c r="N17" s="12">
        <f t="shared" si="5"/>
        <v>208</v>
      </c>
      <c r="O17" s="13">
        <f t="shared" si="6"/>
        <v>273</v>
      </c>
      <c r="P17" s="2"/>
      <c r="Q17" s="18">
        <f t="shared" si="7"/>
        <v>1973</v>
      </c>
      <c r="R17" s="2"/>
      <c r="S17" s="18">
        <f t="shared" si="8"/>
        <v>481</v>
      </c>
      <c r="T17" s="18"/>
      <c r="U17" s="18">
        <f t="shared" si="12"/>
        <v>2454</v>
      </c>
      <c r="V17" s="5"/>
      <c r="W17" s="91">
        <f t="shared" si="0"/>
        <v>0.19600651996740015</v>
      </c>
    </row>
    <row r="18" spans="1:27" s="59" customFormat="1">
      <c r="A18" s="38" t="s">
        <v>9</v>
      </c>
      <c r="B18" s="55">
        <f t="shared" ref="B18:G18" si="13">SUM(B19:B21)</f>
        <v>2562</v>
      </c>
      <c r="C18" s="56">
        <f t="shared" si="13"/>
        <v>10730</v>
      </c>
      <c r="D18" s="55">
        <f t="shared" si="13"/>
        <v>0</v>
      </c>
      <c r="E18" s="56">
        <f t="shared" si="13"/>
        <v>0</v>
      </c>
      <c r="F18" s="55">
        <f t="shared" si="13"/>
        <v>0</v>
      </c>
      <c r="G18" s="56">
        <f t="shared" si="13"/>
        <v>0</v>
      </c>
      <c r="H18" s="50">
        <f t="shared" si="3"/>
        <v>0</v>
      </c>
      <c r="I18" s="56">
        <f t="shared" si="4"/>
        <v>0</v>
      </c>
      <c r="J18" s="55">
        <f t="shared" ref="J18:M18" si="14">SUM(J19:J21)</f>
        <v>3445</v>
      </c>
      <c r="K18" s="56">
        <f t="shared" si="14"/>
        <v>9301</v>
      </c>
      <c r="L18" s="55">
        <f t="shared" si="14"/>
        <v>0</v>
      </c>
      <c r="M18" s="56">
        <f t="shared" si="14"/>
        <v>0</v>
      </c>
      <c r="N18" s="55">
        <f t="shared" si="5"/>
        <v>3445</v>
      </c>
      <c r="O18" s="56">
        <f t="shared" si="6"/>
        <v>9301</v>
      </c>
      <c r="P18" s="57"/>
      <c r="Q18" s="53">
        <f t="shared" si="7"/>
        <v>13292</v>
      </c>
      <c r="R18" s="57"/>
      <c r="S18" s="53">
        <f t="shared" si="8"/>
        <v>12746</v>
      </c>
      <c r="T18" s="87"/>
      <c r="U18" s="53">
        <f>SUM(U19:U21)</f>
        <v>26038</v>
      </c>
      <c r="V18" s="58"/>
      <c r="W18" s="93">
        <f t="shared" si="0"/>
        <v>0.48951532375758505</v>
      </c>
    </row>
    <row r="19" spans="1:27" ht="16.5">
      <c r="A19" s="40" t="s">
        <v>31</v>
      </c>
      <c r="B19" s="12">
        <v>376</v>
      </c>
      <c r="C19" s="13">
        <v>6327</v>
      </c>
      <c r="D19" s="12"/>
      <c r="E19" s="13"/>
      <c r="F19" s="12"/>
      <c r="G19" s="13"/>
      <c r="H19" s="12">
        <f t="shared" si="3"/>
        <v>0</v>
      </c>
      <c r="I19" s="13">
        <f t="shared" si="4"/>
        <v>0</v>
      </c>
      <c r="J19" s="12">
        <v>808</v>
      </c>
      <c r="K19" s="13">
        <v>6929</v>
      </c>
      <c r="L19" s="12">
        <v>0</v>
      </c>
      <c r="M19" s="13">
        <v>0</v>
      </c>
      <c r="N19" s="12">
        <f t="shared" si="5"/>
        <v>808</v>
      </c>
      <c r="O19" s="13">
        <f t="shared" si="6"/>
        <v>6929</v>
      </c>
      <c r="P19" s="2"/>
      <c r="Q19" s="18">
        <f t="shared" si="7"/>
        <v>6703</v>
      </c>
      <c r="R19" s="2"/>
      <c r="S19" s="18">
        <f t="shared" si="8"/>
        <v>7737</v>
      </c>
      <c r="T19" s="18"/>
      <c r="U19" s="18">
        <f t="shared" ref="U19:U21" si="15">B19+C19+H19+I19+N19+O19</f>
        <v>14440</v>
      </c>
      <c r="V19" s="5"/>
      <c r="W19" s="91">
        <f t="shared" si="0"/>
        <v>0.53580332409972298</v>
      </c>
    </row>
    <row r="20" spans="1:27" ht="16.5">
      <c r="A20" s="40" t="s">
        <v>29</v>
      </c>
      <c r="B20" s="12">
        <v>465</v>
      </c>
      <c r="C20" s="13">
        <v>1990</v>
      </c>
      <c r="D20" s="12"/>
      <c r="E20" s="13"/>
      <c r="F20" s="12"/>
      <c r="G20" s="13"/>
      <c r="H20" s="12">
        <f t="shared" si="3"/>
        <v>0</v>
      </c>
      <c r="I20" s="13">
        <f t="shared" si="4"/>
        <v>0</v>
      </c>
      <c r="J20" s="12">
        <v>366</v>
      </c>
      <c r="K20" s="13">
        <v>275</v>
      </c>
      <c r="L20" s="12">
        <v>0</v>
      </c>
      <c r="M20" s="13">
        <v>0</v>
      </c>
      <c r="N20" s="12">
        <f t="shared" si="5"/>
        <v>366</v>
      </c>
      <c r="O20" s="13">
        <f t="shared" si="6"/>
        <v>275</v>
      </c>
      <c r="P20" s="2"/>
      <c r="Q20" s="18">
        <f t="shared" si="7"/>
        <v>2455</v>
      </c>
      <c r="R20" s="2"/>
      <c r="S20" s="18">
        <f t="shared" si="8"/>
        <v>641</v>
      </c>
      <c r="T20" s="18"/>
      <c r="U20" s="18">
        <f t="shared" si="15"/>
        <v>3096</v>
      </c>
      <c r="V20" s="5"/>
      <c r="W20" s="91">
        <f t="shared" si="0"/>
        <v>0.20704134366925064</v>
      </c>
    </row>
    <row r="21" spans="1:27" ht="16.5">
      <c r="A21" s="40" t="s">
        <v>30</v>
      </c>
      <c r="B21" s="12">
        <v>1721</v>
      </c>
      <c r="C21" s="13">
        <v>2413</v>
      </c>
      <c r="D21" s="12"/>
      <c r="E21" s="13"/>
      <c r="F21" s="12"/>
      <c r="G21" s="13"/>
      <c r="H21" s="12">
        <f t="shared" si="3"/>
        <v>0</v>
      </c>
      <c r="I21" s="13">
        <f t="shared" si="4"/>
        <v>0</v>
      </c>
      <c r="J21" s="12">
        <v>2271</v>
      </c>
      <c r="K21" s="13">
        <v>2097</v>
      </c>
      <c r="L21" s="12">
        <v>0</v>
      </c>
      <c r="M21" s="13">
        <v>0</v>
      </c>
      <c r="N21" s="12">
        <f t="shared" si="5"/>
        <v>2271</v>
      </c>
      <c r="O21" s="13">
        <f t="shared" si="6"/>
        <v>2097</v>
      </c>
      <c r="P21" s="2"/>
      <c r="Q21" s="18">
        <f t="shared" si="7"/>
        <v>4134</v>
      </c>
      <c r="R21" s="2"/>
      <c r="S21" s="18">
        <f t="shared" si="8"/>
        <v>4368</v>
      </c>
      <c r="T21" s="18"/>
      <c r="U21" s="18">
        <f t="shared" si="15"/>
        <v>8502</v>
      </c>
      <c r="V21" s="5"/>
      <c r="W21" s="91">
        <f t="shared" si="0"/>
        <v>0.51376146788990829</v>
      </c>
    </row>
    <row r="22" spans="1:27" s="27" customFormat="1" ht="15.75">
      <c r="A22" s="41" t="s">
        <v>17</v>
      </c>
      <c r="B22" s="19">
        <f t="shared" ref="B22:M22" si="16">B5+B12+B18</f>
        <v>115351</v>
      </c>
      <c r="C22" s="32">
        <f t="shared" si="16"/>
        <v>551123</v>
      </c>
      <c r="D22" s="19">
        <f>D5+D12+D18</f>
        <v>1670</v>
      </c>
      <c r="E22" s="32">
        <f>E5+E12+E18</f>
        <v>0</v>
      </c>
      <c r="F22" s="19">
        <f t="shared" ref="F22:G22" si="17">F5+F12+F18</f>
        <v>2213</v>
      </c>
      <c r="G22" s="32">
        <f t="shared" si="17"/>
        <v>10415</v>
      </c>
      <c r="H22" s="50">
        <f t="shared" si="3"/>
        <v>3883</v>
      </c>
      <c r="I22" s="32">
        <f t="shared" si="4"/>
        <v>10415</v>
      </c>
      <c r="J22" s="19">
        <f t="shared" si="16"/>
        <v>6356</v>
      </c>
      <c r="K22" s="32">
        <f t="shared" si="16"/>
        <v>18696</v>
      </c>
      <c r="L22" s="19">
        <f t="shared" si="16"/>
        <v>20127</v>
      </c>
      <c r="M22" s="32">
        <f t="shared" si="16"/>
        <v>73234</v>
      </c>
      <c r="N22" s="19">
        <f t="shared" si="5"/>
        <v>26483</v>
      </c>
      <c r="O22" s="32">
        <f t="shared" si="6"/>
        <v>91930</v>
      </c>
      <c r="P22" s="61"/>
      <c r="Q22" s="47">
        <f t="shared" si="7"/>
        <v>680772</v>
      </c>
      <c r="R22" s="61"/>
      <c r="S22" s="47">
        <f t="shared" si="8"/>
        <v>118413</v>
      </c>
      <c r="T22" s="88"/>
      <c r="U22" s="47">
        <f>U5+U12+U18</f>
        <v>799185</v>
      </c>
      <c r="V22" s="54"/>
      <c r="W22" s="94">
        <f t="shared" si="0"/>
        <v>0.1481671953302427</v>
      </c>
    </row>
    <row r="23" spans="1:27" s="27" customFormat="1" ht="15.75">
      <c r="A23" s="42" t="s">
        <v>15</v>
      </c>
      <c r="B23" s="28">
        <f t="shared" ref="B23:M23" si="18">SUM(B24:B29)</f>
        <v>61352</v>
      </c>
      <c r="C23" s="29">
        <f t="shared" si="18"/>
        <v>124927</v>
      </c>
      <c r="D23" s="28">
        <f>SUM(D24:D29)</f>
        <v>362</v>
      </c>
      <c r="E23" s="29">
        <f>SUM(E24:E29)</f>
        <v>0</v>
      </c>
      <c r="F23" s="28">
        <f>SUM(F24:F29)</f>
        <v>186</v>
      </c>
      <c r="G23" s="29">
        <f>SUM(G24:G29)</f>
        <v>2948</v>
      </c>
      <c r="H23" s="28">
        <f t="shared" si="3"/>
        <v>548</v>
      </c>
      <c r="I23" s="29">
        <f t="shared" si="4"/>
        <v>2948</v>
      </c>
      <c r="J23" s="28">
        <f t="shared" si="18"/>
        <v>475</v>
      </c>
      <c r="K23" s="29">
        <f t="shared" si="18"/>
        <v>867</v>
      </c>
      <c r="L23" s="28">
        <f t="shared" si="18"/>
        <v>3185</v>
      </c>
      <c r="M23" s="29">
        <f t="shared" si="18"/>
        <v>9935</v>
      </c>
      <c r="N23" s="28">
        <f t="shared" si="5"/>
        <v>3660</v>
      </c>
      <c r="O23" s="29">
        <f t="shared" si="6"/>
        <v>10802</v>
      </c>
      <c r="P23" s="61"/>
      <c r="Q23" s="30">
        <f t="shared" si="7"/>
        <v>189775</v>
      </c>
      <c r="R23" s="61"/>
      <c r="S23" s="30">
        <f t="shared" si="8"/>
        <v>14462</v>
      </c>
      <c r="T23" s="88"/>
      <c r="U23" s="30">
        <f>SUM(U24:U29)</f>
        <v>204237</v>
      </c>
      <c r="V23" s="54"/>
      <c r="W23" s="95">
        <f t="shared" si="0"/>
        <v>7.0809892428893878E-2</v>
      </c>
    </row>
    <row r="24" spans="1:27" ht="16.5">
      <c r="A24" s="37" t="s">
        <v>32</v>
      </c>
      <c r="B24" s="98">
        <v>2655</v>
      </c>
      <c r="C24" s="83">
        <v>6299</v>
      </c>
      <c r="D24" s="98">
        <v>1</v>
      </c>
      <c r="E24" s="83"/>
      <c r="F24" s="98"/>
      <c r="G24" s="83">
        <v>3</v>
      </c>
      <c r="H24" s="98">
        <f t="shared" si="3"/>
        <v>1</v>
      </c>
      <c r="I24" s="83">
        <f t="shared" si="4"/>
        <v>3</v>
      </c>
      <c r="J24" s="98">
        <v>4</v>
      </c>
      <c r="K24" s="83">
        <v>10</v>
      </c>
      <c r="L24" s="98"/>
      <c r="M24" s="83">
        <v>1</v>
      </c>
      <c r="N24" s="98">
        <f t="shared" si="5"/>
        <v>4</v>
      </c>
      <c r="O24" s="83">
        <f t="shared" si="6"/>
        <v>11</v>
      </c>
      <c r="P24" s="52"/>
      <c r="Q24" s="88">
        <f t="shared" si="7"/>
        <v>8958</v>
      </c>
      <c r="R24" s="52"/>
      <c r="S24" s="88">
        <f t="shared" si="8"/>
        <v>15</v>
      </c>
      <c r="T24" s="88"/>
      <c r="U24" s="88">
        <f t="shared" ref="U24:U29" si="19">B24+C24+H24+I24+N24+O24</f>
        <v>8973</v>
      </c>
      <c r="V24" s="54"/>
      <c r="W24" s="102">
        <f t="shared" si="0"/>
        <v>1.671681711802073E-3</v>
      </c>
    </row>
    <row r="25" spans="1:27" ht="16.5">
      <c r="A25" s="40" t="s">
        <v>33</v>
      </c>
      <c r="B25" s="12">
        <v>9147</v>
      </c>
      <c r="C25" s="13">
        <v>35520</v>
      </c>
      <c r="D25" s="12">
        <v>68</v>
      </c>
      <c r="E25" s="13"/>
      <c r="F25" s="12">
        <v>43</v>
      </c>
      <c r="G25" s="13">
        <v>1418</v>
      </c>
      <c r="H25" s="12">
        <f t="shared" si="3"/>
        <v>111</v>
      </c>
      <c r="I25" s="13">
        <f t="shared" si="4"/>
        <v>1418</v>
      </c>
      <c r="J25" s="12">
        <v>45</v>
      </c>
      <c r="K25" s="13">
        <v>132</v>
      </c>
      <c r="L25" s="12">
        <v>842</v>
      </c>
      <c r="M25" s="13">
        <v>3843</v>
      </c>
      <c r="N25" s="12">
        <f t="shared" si="5"/>
        <v>887</v>
      </c>
      <c r="O25" s="13">
        <f t="shared" si="6"/>
        <v>3975</v>
      </c>
      <c r="P25" s="2"/>
      <c r="Q25" s="18">
        <f t="shared" si="7"/>
        <v>46196</v>
      </c>
      <c r="R25" s="2"/>
      <c r="S25" s="18">
        <f t="shared" si="8"/>
        <v>4862</v>
      </c>
      <c r="T25" s="18"/>
      <c r="U25" s="18">
        <f t="shared" si="19"/>
        <v>51058</v>
      </c>
      <c r="V25" s="5"/>
      <c r="W25" s="91">
        <f t="shared" si="0"/>
        <v>9.5225038191860234E-2</v>
      </c>
    </row>
    <row r="26" spans="1:27" ht="16.5">
      <c r="A26" s="40" t="s">
        <v>34</v>
      </c>
      <c r="B26" s="12">
        <v>11946</v>
      </c>
      <c r="C26" s="13">
        <v>3660</v>
      </c>
      <c r="D26" s="12">
        <v>166</v>
      </c>
      <c r="E26" s="13"/>
      <c r="F26" s="12">
        <v>62</v>
      </c>
      <c r="G26" s="13">
        <v>139</v>
      </c>
      <c r="H26" s="12">
        <f t="shared" si="3"/>
        <v>228</v>
      </c>
      <c r="I26" s="13">
        <f t="shared" si="4"/>
        <v>139</v>
      </c>
      <c r="J26" s="12">
        <v>100</v>
      </c>
      <c r="K26" s="13">
        <v>48</v>
      </c>
      <c r="L26" s="12">
        <v>576</v>
      </c>
      <c r="M26" s="13">
        <v>312</v>
      </c>
      <c r="N26" s="12">
        <f t="shared" si="5"/>
        <v>676</v>
      </c>
      <c r="O26" s="13">
        <f t="shared" si="6"/>
        <v>360</v>
      </c>
      <c r="P26" s="2"/>
      <c r="Q26" s="18">
        <f t="shared" si="7"/>
        <v>15973</v>
      </c>
      <c r="R26" s="2"/>
      <c r="S26" s="18">
        <f t="shared" si="8"/>
        <v>1036</v>
      </c>
      <c r="T26" s="18"/>
      <c r="U26" s="18">
        <f t="shared" si="19"/>
        <v>17009</v>
      </c>
      <c r="V26" s="5"/>
      <c r="W26" s="91">
        <f t="shared" si="0"/>
        <v>6.0908930566170853E-2</v>
      </c>
    </row>
    <row r="27" spans="1:27" ht="16.5">
      <c r="A27" s="40" t="s">
        <v>35</v>
      </c>
      <c r="B27" s="12">
        <v>37070</v>
      </c>
      <c r="C27" s="13">
        <v>78923</v>
      </c>
      <c r="D27" s="12">
        <v>125</v>
      </c>
      <c r="E27" s="13"/>
      <c r="F27" s="12">
        <v>81</v>
      </c>
      <c r="G27" s="13">
        <v>1386</v>
      </c>
      <c r="H27" s="12">
        <f t="shared" si="3"/>
        <v>206</v>
      </c>
      <c r="I27" s="13">
        <f t="shared" si="4"/>
        <v>1386</v>
      </c>
      <c r="J27" s="12">
        <v>312</v>
      </c>
      <c r="K27" s="13">
        <v>667</v>
      </c>
      <c r="L27" s="12">
        <v>1673</v>
      </c>
      <c r="M27" s="13">
        <v>5652</v>
      </c>
      <c r="N27" s="12">
        <f t="shared" si="5"/>
        <v>1985</v>
      </c>
      <c r="O27" s="13">
        <f t="shared" si="6"/>
        <v>6319</v>
      </c>
      <c r="P27" s="2"/>
      <c r="Q27" s="18">
        <f t="shared" si="7"/>
        <v>117585</v>
      </c>
      <c r="R27" s="2"/>
      <c r="S27" s="18">
        <f t="shared" si="8"/>
        <v>8304</v>
      </c>
      <c r="T27" s="18"/>
      <c r="U27" s="18">
        <f t="shared" si="19"/>
        <v>125889</v>
      </c>
      <c r="V27" s="5"/>
      <c r="W27" s="91">
        <f t="shared" si="0"/>
        <v>6.5962872053952293E-2</v>
      </c>
    </row>
    <row r="28" spans="1:27" ht="16.5">
      <c r="A28" s="40" t="s">
        <v>7</v>
      </c>
      <c r="B28" s="12">
        <v>281</v>
      </c>
      <c r="C28" s="13">
        <v>459</v>
      </c>
      <c r="D28" s="12">
        <v>1</v>
      </c>
      <c r="E28" s="13"/>
      <c r="F28" s="12"/>
      <c r="G28" s="13">
        <v>2</v>
      </c>
      <c r="H28" s="12">
        <f t="shared" si="3"/>
        <v>1</v>
      </c>
      <c r="I28" s="13">
        <f t="shared" si="4"/>
        <v>2</v>
      </c>
      <c r="J28" s="12">
        <v>3</v>
      </c>
      <c r="K28" s="13">
        <v>8</v>
      </c>
      <c r="L28" s="12">
        <v>57</v>
      </c>
      <c r="M28" s="13">
        <v>116</v>
      </c>
      <c r="N28" s="12">
        <f t="shared" si="5"/>
        <v>60</v>
      </c>
      <c r="O28" s="13">
        <f t="shared" si="6"/>
        <v>124</v>
      </c>
      <c r="P28" s="2"/>
      <c r="Q28" s="18">
        <f t="shared" si="7"/>
        <v>743</v>
      </c>
      <c r="R28" s="2"/>
      <c r="S28" s="18">
        <f t="shared" si="8"/>
        <v>184</v>
      </c>
      <c r="T28" s="18"/>
      <c r="U28" s="18">
        <f t="shared" si="19"/>
        <v>927</v>
      </c>
      <c r="V28" s="6"/>
      <c r="W28" s="91">
        <f t="shared" si="0"/>
        <v>0.19848975188781015</v>
      </c>
    </row>
    <row r="29" spans="1:27" ht="30">
      <c r="A29" s="40" t="s">
        <v>8</v>
      </c>
      <c r="B29" s="12">
        <v>253</v>
      </c>
      <c r="C29" s="13">
        <v>66</v>
      </c>
      <c r="D29" s="12">
        <v>1</v>
      </c>
      <c r="E29" s="13"/>
      <c r="F29" s="12"/>
      <c r="G29" s="13"/>
      <c r="H29" s="12">
        <f t="shared" si="3"/>
        <v>1</v>
      </c>
      <c r="I29" s="13">
        <f t="shared" si="4"/>
        <v>0</v>
      </c>
      <c r="J29" s="12">
        <v>11</v>
      </c>
      <c r="K29" s="13">
        <v>2</v>
      </c>
      <c r="L29" s="12">
        <v>37</v>
      </c>
      <c r="M29" s="13">
        <v>11</v>
      </c>
      <c r="N29" s="12">
        <f t="shared" si="5"/>
        <v>48</v>
      </c>
      <c r="O29" s="13">
        <f t="shared" si="6"/>
        <v>13</v>
      </c>
      <c r="P29" s="2"/>
      <c r="Q29" s="18">
        <f t="shared" si="7"/>
        <v>320</v>
      </c>
      <c r="R29" s="2"/>
      <c r="S29" s="18">
        <f t="shared" si="8"/>
        <v>61</v>
      </c>
      <c r="T29" s="18"/>
      <c r="U29" s="18">
        <f t="shared" si="19"/>
        <v>381</v>
      </c>
      <c r="V29" s="6"/>
      <c r="W29" s="91">
        <f t="shared" si="0"/>
        <v>0.16010498687664043</v>
      </c>
    </row>
    <row r="30" spans="1:27" s="23" customFormat="1" ht="15.75" customHeight="1">
      <c r="A30" s="43" t="s">
        <v>16</v>
      </c>
      <c r="B30" s="20">
        <f t="shared" ref="B30:M30" si="20">B5+B12+B23+B18</f>
        <v>176703</v>
      </c>
      <c r="C30" s="21">
        <f t="shared" si="20"/>
        <v>676050</v>
      </c>
      <c r="D30" s="20">
        <f>D5+D12+D23+D18</f>
        <v>2032</v>
      </c>
      <c r="E30" s="21">
        <f>E5+E12+E23+E18</f>
        <v>0</v>
      </c>
      <c r="F30" s="20">
        <f>F5+F12+F23+F18</f>
        <v>2399</v>
      </c>
      <c r="G30" s="21">
        <f>G5+G12+G23+G18</f>
        <v>13363</v>
      </c>
      <c r="H30" s="20">
        <f t="shared" si="3"/>
        <v>4431</v>
      </c>
      <c r="I30" s="21">
        <f t="shared" si="4"/>
        <v>13363</v>
      </c>
      <c r="J30" s="20">
        <f t="shared" si="20"/>
        <v>6831</v>
      </c>
      <c r="K30" s="21">
        <f t="shared" si="20"/>
        <v>19563</v>
      </c>
      <c r="L30" s="20">
        <f t="shared" si="20"/>
        <v>23312</v>
      </c>
      <c r="M30" s="21">
        <f t="shared" si="20"/>
        <v>83169</v>
      </c>
      <c r="N30" s="20">
        <f t="shared" si="5"/>
        <v>30143</v>
      </c>
      <c r="O30" s="21">
        <f t="shared" si="6"/>
        <v>102732</v>
      </c>
      <c r="P30" s="11"/>
      <c r="Q30" s="17">
        <f t="shared" si="7"/>
        <v>870547</v>
      </c>
      <c r="R30" s="11"/>
      <c r="S30" s="17">
        <f t="shared" si="8"/>
        <v>132875</v>
      </c>
      <c r="T30" s="18"/>
      <c r="U30" s="17">
        <f>U5+U12+U23+U18</f>
        <v>1003422</v>
      </c>
      <c r="V30" s="5"/>
      <c r="W30" s="96">
        <f t="shared" si="0"/>
        <v>0.13242185242101528</v>
      </c>
      <c r="X30" s="22"/>
    </row>
    <row r="31" spans="1:27" s="23" customFormat="1" ht="15.75">
      <c r="A31" s="43" t="s">
        <v>36</v>
      </c>
      <c r="B31" s="20">
        <v>3707</v>
      </c>
      <c r="C31" s="21">
        <v>4284</v>
      </c>
      <c r="D31" s="20"/>
      <c r="E31" s="21"/>
      <c r="F31" s="20"/>
      <c r="G31" s="21"/>
      <c r="H31" s="20">
        <f t="shared" si="3"/>
        <v>0</v>
      </c>
      <c r="I31" s="21">
        <f t="shared" si="4"/>
        <v>0</v>
      </c>
      <c r="J31" s="20"/>
      <c r="K31" s="21"/>
      <c r="L31" s="20"/>
      <c r="M31" s="21"/>
      <c r="N31" s="20">
        <f t="shared" si="5"/>
        <v>0</v>
      </c>
      <c r="O31" s="21">
        <f t="shared" si="6"/>
        <v>0</v>
      </c>
      <c r="P31" s="11"/>
      <c r="Q31" s="17">
        <f t="shared" si="7"/>
        <v>7991</v>
      </c>
      <c r="R31" s="11"/>
      <c r="S31" s="17">
        <f t="shared" si="8"/>
        <v>0</v>
      </c>
      <c r="T31" s="18"/>
      <c r="U31" s="17">
        <f>B31+C31</f>
        <v>7991</v>
      </c>
      <c r="V31" s="5"/>
      <c r="W31" s="96">
        <f t="shared" si="0"/>
        <v>0</v>
      </c>
    </row>
    <row r="32" spans="1:27" ht="15" customHeight="1">
      <c r="A32" s="44" t="s">
        <v>37</v>
      </c>
      <c r="B32" s="33">
        <f>B30+B31</f>
        <v>180410</v>
      </c>
      <c r="C32" s="34">
        <f t="shared" ref="C32:U32" si="21">C30+C31</f>
        <v>680334</v>
      </c>
      <c r="D32" s="33">
        <f t="shared" si="21"/>
        <v>2032</v>
      </c>
      <c r="E32" s="34">
        <f t="shared" si="21"/>
        <v>0</v>
      </c>
      <c r="F32" s="33">
        <f t="shared" si="21"/>
        <v>2399</v>
      </c>
      <c r="G32" s="34">
        <f t="shared" si="21"/>
        <v>13363</v>
      </c>
      <c r="H32" s="33">
        <f t="shared" si="21"/>
        <v>4431</v>
      </c>
      <c r="I32" s="34">
        <f t="shared" si="21"/>
        <v>13363</v>
      </c>
      <c r="J32" s="33">
        <f t="shared" si="21"/>
        <v>6831</v>
      </c>
      <c r="K32" s="34">
        <f t="shared" si="21"/>
        <v>19563</v>
      </c>
      <c r="L32" s="33">
        <f t="shared" si="21"/>
        <v>23312</v>
      </c>
      <c r="M32" s="34">
        <f t="shared" si="21"/>
        <v>83169</v>
      </c>
      <c r="N32" s="33">
        <f t="shared" si="21"/>
        <v>30143</v>
      </c>
      <c r="O32" s="34">
        <f t="shared" si="21"/>
        <v>102732</v>
      </c>
      <c r="P32" s="4"/>
      <c r="Q32" s="48">
        <f t="shared" si="7"/>
        <v>878538</v>
      </c>
      <c r="R32" s="4"/>
      <c r="S32" s="48">
        <f t="shared" si="8"/>
        <v>132875</v>
      </c>
      <c r="T32" s="89"/>
      <c r="U32" s="48">
        <f t="shared" si="21"/>
        <v>1011413</v>
      </c>
      <c r="V32" s="4"/>
      <c r="W32" s="97">
        <f t="shared" si="0"/>
        <v>0.13137561016122989</v>
      </c>
      <c r="X32" s="22"/>
      <c r="Z32" s="122" t="s">
        <v>49</v>
      </c>
      <c r="AA32" s="122" t="s">
        <v>48</v>
      </c>
    </row>
    <row r="33" spans="1:27" ht="15.75" customHeight="1">
      <c r="A33" s="77" t="s">
        <v>46</v>
      </c>
      <c r="Z33" s="123">
        <f>Q32/U32</f>
        <v>0.86862438983877011</v>
      </c>
      <c r="AA33" s="123">
        <f>S32/U32</f>
        <v>0.13137561016122989</v>
      </c>
    </row>
    <row r="34" spans="1:27">
      <c r="S34" s="121"/>
    </row>
  </sheetData>
  <mergeCells count="11">
    <mergeCell ref="U2:U3"/>
    <mergeCell ref="H2:I2"/>
    <mergeCell ref="N2:O2"/>
    <mergeCell ref="S2:S3"/>
    <mergeCell ref="B2:C2"/>
    <mergeCell ref="J2:K2"/>
    <mergeCell ref="L2:M2"/>
    <mergeCell ref="D2:E2"/>
    <mergeCell ref="F2:G2"/>
    <mergeCell ref="Q2:Q3"/>
    <mergeCell ref="A1:W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H3" sqref="H3"/>
    </sheetView>
  </sheetViews>
  <sheetFormatPr defaultRowHeight="15"/>
  <cols>
    <col min="1" max="1" width="39.5703125" style="1" customWidth="1"/>
    <col min="2" max="2" width="3.28515625" style="1" customWidth="1"/>
    <col min="3" max="3" width="11.85546875" customWidth="1"/>
    <col min="4" max="4" width="3.140625" customWidth="1"/>
  </cols>
  <sheetData>
    <row r="1" spans="1:6" ht="33.75" customHeight="1">
      <c r="A1" s="120" t="s">
        <v>50</v>
      </c>
      <c r="B1" s="120"/>
      <c r="C1" s="120"/>
      <c r="D1" s="120"/>
      <c r="E1" s="120"/>
      <c r="F1" s="120"/>
    </row>
    <row r="2" spans="1:6" ht="30" customHeight="1">
      <c r="A2" s="73" t="s">
        <v>40</v>
      </c>
      <c r="B2" s="67"/>
      <c r="C2" s="115" t="s">
        <v>4</v>
      </c>
      <c r="D2" s="46"/>
      <c r="E2" s="105" t="s">
        <v>5</v>
      </c>
      <c r="F2" s="106"/>
    </row>
    <row r="3" spans="1:6" ht="26.25" customHeight="1">
      <c r="A3" s="72"/>
      <c r="B3" s="68"/>
      <c r="C3" s="116"/>
      <c r="D3" s="46"/>
      <c r="E3" s="7" t="s">
        <v>2</v>
      </c>
      <c r="F3" s="62" t="s">
        <v>3</v>
      </c>
    </row>
    <row r="4" spans="1:6" ht="16.5">
      <c r="A4" s="37" t="s">
        <v>6</v>
      </c>
      <c r="B4" s="37"/>
      <c r="C4" s="18">
        <v>7991</v>
      </c>
      <c r="D4" s="5"/>
      <c r="E4" s="74">
        <v>3707</v>
      </c>
      <c r="F4" s="117">
        <v>4284</v>
      </c>
    </row>
    <row r="5" spans="1:6" ht="15.75">
      <c r="A5" s="38" t="s">
        <v>13</v>
      </c>
      <c r="B5" s="69"/>
      <c r="C5" s="10">
        <v>674886</v>
      </c>
      <c r="D5" s="5"/>
      <c r="E5" s="16">
        <v>124188</v>
      </c>
      <c r="F5" s="31">
        <v>550698</v>
      </c>
    </row>
    <row r="6" spans="1:6" ht="15.75">
      <c r="A6" s="39" t="s">
        <v>18</v>
      </c>
      <c r="B6" s="39"/>
      <c r="C6" s="18">
        <v>84656</v>
      </c>
      <c r="D6" s="5"/>
      <c r="E6" s="74">
        <v>536</v>
      </c>
      <c r="F6" s="117">
        <v>84120</v>
      </c>
    </row>
    <row r="7" spans="1:6" ht="15.75">
      <c r="A7" s="39" t="s">
        <v>19</v>
      </c>
      <c r="B7" s="39"/>
      <c r="C7" s="18">
        <v>211830</v>
      </c>
      <c r="D7" s="5"/>
      <c r="E7" s="74">
        <v>7937</v>
      </c>
      <c r="F7" s="117">
        <v>203893</v>
      </c>
    </row>
    <row r="8" spans="1:6" ht="15.75">
      <c r="A8" s="39" t="s">
        <v>20</v>
      </c>
      <c r="B8" s="39"/>
      <c r="C8" s="18">
        <v>149396</v>
      </c>
      <c r="D8" s="5"/>
      <c r="E8" s="74">
        <v>31834</v>
      </c>
      <c r="F8" s="117">
        <v>117562</v>
      </c>
    </row>
    <row r="9" spans="1:6" ht="15.75">
      <c r="A9" s="39" t="s">
        <v>21</v>
      </c>
      <c r="B9" s="39"/>
      <c r="C9" s="18">
        <v>201954</v>
      </c>
      <c r="D9" s="5"/>
      <c r="E9" s="74">
        <v>66264</v>
      </c>
      <c r="F9" s="117">
        <v>135690</v>
      </c>
    </row>
    <row r="10" spans="1:6" ht="15.75">
      <c r="A10" s="39" t="s">
        <v>22</v>
      </c>
      <c r="B10" s="39"/>
      <c r="C10" s="18">
        <v>24540</v>
      </c>
      <c r="D10" s="5"/>
      <c r="E10" s="74">
        <v>16089</v>
      </c>
      <c r="F10" s="117">
        <v>8451</v>
      </c>
    </row>
    <row r="11" spans="1:6" ht="15.75">
      <c r="A11" s="39" t="s">
        <v>23</v>
      </c>
      <c r="B11" s="39"/>
      <c r="C11" s="18">
        <v>2510</v>
      </c>
      <c r="D11" s="5"/>
      <c r="E11" s="74">
        <v>1528</v>
      </c>
      <c r="F11" s="117">
        <v>982</v>
      </c>
    </row>
    <row r="12" spans="1:6" ht="15.75">
      <c r="A12" s="38" t="s">
        <v>14</v>
      </c>
      <c r="B12" s="69"/>
      <c r="C12" s="53">
        <v>98261</v>
      </c>
      <c r="D12" s="54"/>
      <c r="E12" s="50">
        <v>15522</v>
      </c>
      <c r="F12" s="51">
        <v>82739</v>
      </c>
    </row>
    <row r="13" spans="1:6" ht="15.75">
      <c r="A13" s="39" t="s">
        <v>24</v>
      </c>
      <c r="B13" s="39"/>
      <c r="C13" s="18">
        <v>9122</v>
      </c>
      <c r="D13" s="5"/>
      <c r="E13" s="74">
        <v>133</v>
      </c>
      <c r="F13" s="117">
        <v>8989</v>
      </c>
    </row>
    <row r="14" spans="1:6" ht="15.75">
      <c r="A14" s="39" t="s">
        <v>25</v>
      </c>
      <c r="B14" s="39"/>
      <c r="C14" s="18">
        <v>36793</v>
      </c>
      <c r="D14" s="5"/>
      <c r="E14" s="74">
        <v>1875</v>
      </c>
      <c r="F14" s="117">
        <v>34918</v>
      </c>
    </row>
    <row r="15" spans="1:6" ht="15.75">
      <c r="A15" s="39" t="s">
        <v>26</v>
      </c>
      <c r="B15" s="39"/>
      <c r="C15" s="18">
        <v>28833</v>
      </c>
      <c r="D15" s="5"/>
      <c r="E15" s="74">
        <v>7431</v>
      </c>
      <c r="F15" s="117">
        <v>21402</v>
      </c>
    </row>
    <row r="16" spans="1:6" ht="15.75">
      <c r="A16" s="39" t="s">
        <v>27</v>
      </c>
      <c r="B16" s="39"/>
      <c r="C16" s="18">
        <v>21059</v>
      </c>
      <c r="D16" s="5"/>
      <c r="E16" s="74">
        <v>5111</v>
      </c>
      <c r="F16" s="117">
        <v>15948</v>
      </c>
    </row>
    <row r="17" spans="1:6" ht="15.75">
      <c r="A17" s="39" t="s">
        <v>28</v>
      </c>
      <c r="B17" s="39"/>
      <c r="C17" s="18">
        <v>2454</v>
      </c>
      <c r="D17" s="5"/>
      <c r="E17" s="74">
        <v>972</v>
      </c>
      <c r="F17" s="117">
        <v>1482</v>
      </c>
    </row>
    <row r="18" spans="1:6">
      <c r="A18" s="38" t="s">
        <v>9</v>
      </c>
      <c r="B18" s="69"/>
      <c r="C18" s="53">
        <v>26038</v>
      </c>
      <c r="D18" s="58"/>
      <c r="E18" s="55">
        <v>6007</v>
      </c>
      <c r="F18" s="56">
        <v>20031</v>
      </c>
    </row>
    <row r="19" spans="1:6" ht="16.5">
      <c r="A19" s="40" t="s">
        <v>31</v>
      </c>
      <c r="B19" s="40"/>
      <c r="C19" s="18">
        <v>14440</v>
      </c>
      <c r="D19" s="5"/>
      <c r="E19" s="74">
        <v>1184</v>
      </c>
      <c r="F19" s="117">
        <v>13256</v>
      </c>
    </row>
    <row r="20" spans="1:6" ht="16.5">
      <c r="A20" s="40" t="s">
        <v>29</v>
      </c>
      <c r="B20" s="40"/>
      <c r="C20" s="18">
        <v>3096</v>
      </c>
      <c r="D20" s="5"/>
      <c r="E20" s="74">
        <v>831</v>
      </c>
      <c r="F20" s="117">
        <v>2265</v>
      </c>
    </row>
    <row r="21" spans="1:6" ht="16.5">
      <c r="A21" s="40" t="s">
        <v>30</v>
      </c>
      <c r="B21" s="40"/>
      <c r="C21" s="18">
        <v>8502</v>
      </c>
      <c r="D21" s="5"/>
      <c r="E21" s="74">
        <v>3992</v>
      </c>
      <c r="F21" s="117">
        <v>4510</v>
      </c>
    </row>
    <row r="22" spans="1:6" ht="15.75">
      <c r="A22" s="41" t="s">
        <v>17</v>
      </c>
      <c r="B22" s="70"/>
      <c r="C22" s="47">
        <v>799185</v>
      </c>
      <c r="D22" s="54"/>
      <c r="E22" s="19">
        <v>145717</v>
      </c>
      <c r="F22" s="32">
        <v>653468</v>
      </c>
    </row>
    <row r="23" spans="1:6" ht="15.75">
      <c r="A23" s="42" t="s">
        <v>15</v>
      </c>
      <c r="B23" s="70"/>
      <c r="C23" s="30">
        <v>204237</v>
      </c>
      <c r="D23" s="54"/>
      <c r="E23" s="28">
        <v>65560</v>
      </c>
      <c r="F23" s="29">
        <v>138677</v>
      </c>
    </row>
    <row r="24" spans="1:6" ht="16.5">
      <c r="A24" s="37" t="s">
        <v>32</v>
      </c>
      <c r="B24" s="37"/>
      <c r="C24" s="88">
        <v>8973</v>
      </c>
      <c r="D24" s="54"/>
      <c r="E24" s="103">
        <v>2660</v>
      </c>
      <c r="F24" s="118">
        <v>6313</v>
      </c>
    </row>
    <row r="25" spans="1:6" ht="16.5">
      <c r="A25" s="40" t="s">
        <v>33</v>
      </c>
      <c r="B25" s="40"/>
      <c r="C25" s="18">
        <v>51058</v>
      </c>
      <c r="D25" s="5"/>
      <c r="E25" s="74">
        <v>10145</v>
      </c>
      <c r="F25" s="117">
        <v>40913</v>
      </c>
    </row>
    <row r="26" spans="1:6" ht="16.5">
      <c r="A26" s="40" t="s">
        <v>34</v>
      </c>
      <c r="B26" s="40"/>
      <c r="C26" s="18">
        <v>17009</v>
      </c>
      <c r="D26" s="5"/>
      <c r="E26" s="74">
        <v>12850</v>
      </c>
      <c r="F26" s="117">
        <v>4159</v>
      </c>
    </row>
    <row r="27" spans="1:6" ht="16.5">
      <c r="A27" s="40" t="s">
        <v>35</v>
      </c>
      <c r="B27" s="40"/>
      <c r="C27" s="18">
        <v>125889</v>
      </c>
      <c r="D27" s="5"/>
      <c r="E27" s="74">
        <v>39261</v>
      </c>
      <c r="F27" s="117">
        <v>86628</v>
      </c>
    </row>
    <row r="28" spans="1:6" ht="16.5">
      <c r="A28" s="40" t="s">
        <v>7</v>
      </c>
      <c r="B28" s="40"/>
      <c r="C28" s="18">
        <v>927</v>
      </c>
      <c r="D28" s="6"/>
      <c r="E28" s="74">
        <v>342</v>
      </c>
      <c r="F28" s="117">
        <v>585</v>
      </c>
    </row>
    <row r="29" spans="1:6" ht="30.75" customHeight="1">
      <c r="A29" s="75" t="s">
        <v>43</v>
      </c>
      <c r="B29" s="40"/>
      <c r="C29" s="18">
        <v>381</v>
      </c>
      <c r="D29" s="6"/>
      <c r="E29" s="74">
        <v>302</v>
      </c>
      <c r="F29" s="119">
        <v>79</v>
      </c>
    </row>
    <row r="30" spans="1:6" ht="15.75">
      <c r="A30" s="43" t="s">
        <v>16</v>
      </c>
      <c r="B30" s="71"/>
      <c r="C30" s="17">
        <v>1003422</v>
      </c>
      <c r="D30" s="5"/>
      <c r="E30" s="65">
        <v>211277</v>
      </c>
      <c r="F30" s="63">
        <v>792145</v>
      </c>
    </row>
    <row r="31" spans="1:6" ht="15.75">
      <c r="A31" s="43" t="s">
        <v>36</v>
      </c>
      <c r="B31" s="71"/>
      <c r="C31" s="17">
        <v>7991</v>
      </c>
      <c r="D31" s="5"/>
      <c r="E31" s="65">
        <v>3707</v>
      </c>
      <c r="F31" s="63">
        <v>4284</v>
      </c>
    </row>
    <row r="32" spans="1:6">
      <c r="A32" s="44" t="s">
        <v>37</v>
      </c>
      <c r="B32" s="82"/>
      <c r="C32" s="48">
        <v>1011413</v>
      </c>
      <c r="D32" s="4"/>
      <c r="E32" s="66">
        <v>214984</v>
      </c>
      <c r="F32" s="64">
        <v>796429</v>
      </c>
    </row>
    <row r="33" spans="1:6">
      <c r="E33" s="78" t="s">
        <v>41</v>
      </c>
      <c r="F33" s="80" t="s">
        <v>42</v>
      </c>
    </row>
    <row r="34" spans="1:6">
      <c r="E34" s="79">
        <f>E32/C32</f>
        <v>0.21255807469352284</v>
      </c>
      <c r="F34" s="81">
        <f>F32/C32</f>
        <v>0.78744192530647716</v>
      </c>
    </row>
    <row r="35" spans="1:6">
      <c r="A35" s="77" t="s">
        <v>46</v>
      </c>
    </row>
  </sheetData>
  <mergeCells count="3">
    <mergeCell ref="C2:C3"/>
    <mergeCell ref="E2:F2"/>
    <mergeCell ref="A1:F1"/>
  </mergeCells>
  <pageMargins left="1.23" right="0.70866141732283472" top="1.29" bottom="0.7480314960629921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Quadro gen analitico</vt:lpstr>
      <vt:lpstr>Stabili e Precari</vt:lpstr>
      <vt:lpstr>Distribuzione di genere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2013-08-27T07:34:41Z</dcterms:modified>
</cp:coreProperties>
</file>